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ymentCalculator" sheetId="1" r:id="rId4"/>
  </sheets>
  <definedNames>
    <definedName name="chart_balance">OFFSET(PaymentCalculator!$H$21,2,0,PaymentCalculator!$E$16,1)</definedName>
    <definedName name="chart_no">OFFSET(PaymentCalculator!$A$21,2,0,PaymentCalculator!$E$16,1)</definedName>
    <definedName name="chart_payment">OFFSET(PaymentCalculator!$C$21,2,0,PaymentCalculator!$E$16,1)</definedName>
    <definedName name="valuevx">42.314159</definedName>
    <definedName name="vertex42_copyright">"© 2010-2017 Vertex42 LLC"</definedName>
    <definedName name="vertex42_id">"credit-card-payment-calculator.xlsx"</definedName>
    <definedName name="vertex42_title">"Credit Card Payment Calculator"</definedName>
    <definedName name="plusinterest">PaymentCalculator!$F$8</definedName>
  </definedNames>
  <calcPr/>
  <extLst>
    <ext uri="GoogleSheetsCustomDataVersion2">
      <go:sheetsCustomData xmlns:go="http://customooxmlschemas.google.com/" r:id="rId5" roundtripDataChecksum="vr8AC7Yk8s6s4pXHCFNLwa32zfnmS/WcNjVckZ2WGFk="/>
    </ext>
  </extLst>
</workbook>
</file>

<file path=xl/sharedStrings.xml><?xml version="1.0" encoding="utf-8"?>
<sst xmlns="http://schemas.openxmlformats.org/spreadsheetml/2006/main" count="28" uniqueCount="28">
  <si>
    <t>Credit Card Payment Calculator</t>
  </si>
  <si>
    <t>https://www.finder.ac.id/</t>
  </si>
  <si>
    <t>Credit Card Info</t>
  </si>
  <si>
    <t>Current Balance</t>
  </si>
  <si>
    <t>Interest Rate</t>
  </si>
  <si>
    <t>Min Payment % of Balance</t>
  </si>
  <si>
    <t>… Plus Interest?</t>
  </si>
  <si>
    <t>Yes</t>
  </si>
  <si>
    <t>Min Payment for Low Balance</t>
  </si>
  <si>
    <t>Fixed Monthly Payment</t>
  </si>
  <si>
    <t>(optional)</t>
  </si>
  <si>
    <t>0% Introductory Period</t>
  </si>
  <si>
    <t>months</t>
  </si>
  <si>
    <t>Results</t>
  </si>
  <si>
    <t>First Payment</t>
  </si>
  <si>
    <t>Max Payment</t>
  </si>
  <si>
    <t>Months to Pay Off</t>
  </si>
  <si>
    <t>Total Interest Paid</t>
  </si>
  <si>
    <t>[42]</t>
  </si>
  <si>
    <t>Payment Schedule</t>
  </si>
  <si>
    <t>No.</t>
  </si>
  <si>
    <t>Rate</t>
  </si>
  <si>
    <t>Payment</t>
  </si>
  <si>
    <t>Extra
Payment</t>
  </si>
  <si>
    <t>Total Payment</t>
  </si>
  <si>
    <t>Interest
Paid</t>
  </si>
  <si>
    <t>Principal
Paid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</si>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</sst>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&quot;$&quot;#,##0_);[Red]\(&quot;$&quot;#,##0\)"/>
  </numFmts>
  <fonts count="16">
    <font>
      <sz val="10.0"/>
      <color rgb="FF000000"/>
      <name val="Tahoma"/>
      <scheme val="minor"/>
    </font>
    <font>
      <b/>
      <sz val="23.0"/>
      <color rgb="FFFFFFFF"/>
      <name val="Poppins"/>
    </font>
    <font>
      <sz val="10.0"/>
      <color rgb="FFFFFFFF"/>
      <name val="Poppins"/>
    </font>
    <font>
      <color theme="1"/>
      <name val="Poppins"/>
    </font>
    <font>
      <sz val="10.0"/>
      <color theme="1"/>
      <name val="Poppins"/>
    </font>
    <font>
      <u/>
      <sz val="8.0"/>
      <color rgb="FF0000FF"/>
      <name val="Poppins"/>
    </font>
    <font>
      <u/>
      <color rgb="FFFFFFFF"/>
      <name val="Poppins"/>
    </font>
    <font>
      <sz val="10.0"/>
      <color rgb="FF3B4E87"/>
      <name val="Poppins"/>
    </font>
    <font>
      <b/>
      <sz val="12.0"/>
      <color theme="1"/>
      <name val="Poppins"/>
    </font>
    <font>
      <sz val="12.0"/>
      <color theme="1"/>
      <name val="Poppins"/>
    </font>
    <font>
      <sz val="11.0"/>
      <color theme="1"/>
      <name val="Poppins"/>
    </font>
    <font>
      <sz val="6.0"/>
      <color rgb="FFE4F3E6"/>
      <name val="Poppins"/>
    </font>
    <font>
      <b/>
      <sz val="11.0"/>
      <color theme="1"/>
      <name val="Poppins"/>
    </font>
    <font>
      <b/>
      <sz val="10.0"/>
      <color rgb="FFFF0000"/>
      <name val="Poppins"/>
    </font>
    <font>
      <sz val="8.0"/>
      <color theme="1"/>
      <name val="Poppins"/>
    </font>
    <font>
      <b/>
      <sz val="10.0"/>
      <color theme="1"/>
      <name val="Poppins"/>
    </font>
  </fonts>
  <fills count="7">
    <fill>
      <patternFill patternType="none"/>
    </fill>
    <fill>
      <patternFill patternType="lightGray"/>
    </fill>
    <fill>
      <patternFill patternType="solid">
        <fgColor rgb="FFE41D24"/>
        <bgColor rgb="FFE41D24"/>
      </patternFill>
    </fill>
    <fill>
      <patternFill patternType="solid">
        <fgColor rgb="FFB7B7B7"/>
        <bgColor rgb="FFB7B7B7"/>
      </patternFill>
    </fill>
    <fill>
      <patternFill patternType="solid">
        <fgColor rgb="FFE1F1DD"/>
        <bgColor rgb="FFE1F1DD"/>
      </patternFill>
    </fill>
    <fill>
      <patternFill patternType="solid">
        <fgColor rgb="FFEAEAEA"/>
        <bgColor rgb="FFEAEAEA"/>
      </patternFill>
    </fill>
    <fill>
      <patternFill patternType="solid">
        <fgColor rgb="FFFFFFCC"/>
        <bgColor rgb="FFFFFFCC"/>
      </patternFill>
    </fill>
  </fills>
  <borders count="6">
    <border/>
    <border>
      <left/>
      <right/>
      <top/>
      <bottom/>
    </border>
    <border>
      <left/>
      <right/>
      <top/>
      <bottom style="thin">
        <color rgb="FFB2B2B2"/>
      </bottom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center"/>
    </xf>
    <xf borderId="1" fillId="2" fontId="2" numFmtId="0" xfId="0" applyBorder="1" applyFont="1"/>
    <xf borderId="0" fillId="2" fontId="3" numFmtId="0" xfId="0" applyAlignment="1" applyFont="1">
      <alignment vertical="bottom"/>
    </xf>
    <xf borderId="0" fillId="2" fontId="4" numFmtId="0" xfId="0" applyFont="1"/>
    <xf borderId="0" fillId="0" fontId="4" numFmtId="0" xfId="0" applyFont="1"/>
    <xf borderId="0" fillId="2" fontId="5" numFmtId="0" xfId="0" applyAlignment="1" applyFont="1">
      <alignment horizontal="left" vertical="center"/>
    </xf>
    <xf borderId="0" fillId="2" fontId="4" numFmtId="0" xfId="0" applyAlignment="1" applyFont="1">
      <alignment vertical="center"/>
    </xf>
    <xf borderId="0" fillId="2" fontId="6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7" numFmtId="0" xfId="0" applyAlignment="1" applyFont="1">
      <alignment vertical="center"/>
    </xf>
    <xf borderId="2" fillId="3" fontId="8" numFmtId="0" xfId="0" applyAlignment="1" applyBorder="1" applyFill="1" applyFont="1">
      <alignment vertical="center"/>
    </xf>
    <xf borderId="2" fillId="3" fontId="8" numFmtId="0" xfId="0" applyAlignment="1" applyBorder="1" applyFont="1">
      <alignment horizontal="center" vertical="center"/>
    </xf>
    <xf borderId="1" fillId="4" fontId="4" numFmtId="0" xfId="0" applyBorder="1" applyFill="1" applyFont="1"/>
    <xf borderId="1" fillId="4" fontId="9" numFmtId="0" xfId="0" applyAlignment="1" applyBorder="1" applyFont="1">
      <alignment horizontal="center"/>
    </xf>
    <xf borderId="1" fillId="4" fontId="9" numFmtId="0" xfId="0" applyAlignment="1" applyBorder="1" applyFont="1">
      <alignment horizontal="right"/>
    </xf>
    <xf borderId="3" fillId="0" fontId="9" numFmtId="164" xfId="0" applyAlignment="1" applyBorder="1" applyFont="1" applyNumberFormat="1">
      <alignment horizontal="right"/>
    </xf>
    <xf borderId="4" fillId="0" fontId="9" numFmtId="10" xfId="0" applyBorder="1" applyFont="1" applyNumberFormat="1"/>
    <xf borderId="1" fillId="4" fontId="8" numFmtId="0" xfId="0" applyAlignment="1" applyBorder="1" applyFont="1">
      <alignment horizontal="right"/>
    </xf>
    <xf borderId="1" fillId="4" fontId="8" numFmtId="0" xfId="0" applyAlignment="1" applyBorder="1" applyFont="1">
      <alignment horizontal="center"/>
    </xf>
    <xf borderId="4" fillId="0" fontId="10" numFmtId="10" xfId="0" applyBorder="1" applyFont="1" applyNumberFormat="1"/>
    <xf borderId="4" fillId="0" fontId="10" numFmtId="10" xfId="0" applyAlignment="1" applyBorder="1" applyFont="1" applyNumberFormat="1">
      <alignment horizontal="center"/>
    </xf>
    <xf borderId="1" fillId="4" fontId="11" numFmtId="0" xfId="0" applyAlignment="1" applyBorder="1" applyFont="1">
      <alignment horizontal="right"/>
    </xf>
    <xf borderId="4" fillId="0" fontId="10" numFmtId="164" xfId="0" applyAlignment="1" applyBorder="1" applyFont="1" applyNumberFormat="1">
      <alignment horizontal="right"/>
    </xf>
    <xf borderId="1" fillId="4" fontId="4" numFmtId="0" xfId="0" applyAlignment="1" applyBorder="1" applyFont="1">
      <alignment horizontal="center"/>
    </xf>
    <xf borderId="4" fillId="0" fontId="10" numFmtId="164" xfId="0" applyBorder="1" applyFont="1" applyNumberFormat="1"/>
    <xf borderId="1" fillId="4" fontId="4" numFmtId="0" xfId="0" applyAlignment="1" applyBorder="1" applyFont="1">
      <alignment vertical="center"/>
    </xf>
    <xf borderId="4" fillId="0" fontId="9" numFmtId="0" xfId="0" applyAlignment="1" applyBorder="1" applyFont="1">
      <alignment horizontal="center"/>
    </xf>
    <xf borderId="1" fillId="4" fontId="12" numFmtId="4" xfId="0" applyAlignment="1" applyBorder="1" applyFont="1" applyNumberFormat="1">
      <alignment horizontal="right"/>
    </xf>
    <xf borderId="1" fillId="4" fontId="8" numFmtId="1" xfId="0" applyAlignment="1" applyBorder="1" applyFont="1" applyNumberFormat="1">
      <alignment horizontal="right"/>
    </xf>
    <xf borderId="1" fillId="4" fontId="4" numFmtId="165" xfId="0" applyAlignment="1" applyBorder="1" applyFont="1" applyNumberFormat="1">
      <alignment horizontal="left" vertical="center"/>
    </xf>
    <xf borderId="0" fillId="0" fontId="2" numFmtId="0" xfId="0" applyAlignment="1" applyFont="1">
      <alignment horizontal="left"/>
    </xf>
    <xf borderId="0" fillId="0" fontId="13" numFmtId="0" xfId="0" applyAlignment="1" applyFont="1">
      <alignment horizontal="left"/>
    </xf>
    <xf borderId="0" fillId="0" fontId="4" numFmtId="0" xfId="0" applyAlignment="1" applyFont="1">
      <alignment horizontal="right"/>
    </xf>
    <xf borderId="0" fillId="0" fontId="8" numFmtId="0" xfId="0" applyFont="1"/>
    <xf borderId="0" fillId="0" fontId="8" numFmtId="0" xfId="0" applyAlignment="1" applyFont="1">
      <alignment horizontal="center"/>
    </xf>
    <xf borderId="0" fillId="0" fontId="8" numFmtId="0" xfId="0" applyAlignment="1" applyFont="1">
      <alignment horizontal="left"/>
    </xf>
    <xf borderId="0" fillId="0" fontId="14" numFmtId="0" xfId="0" applyAlignment="1" applyFont="1">
      <alignment horizontal="right"/>
    </xf>
    <xf borderId="5" fillId="3" fontId="15" numFmtId="0" xfId="0" applyAlignment="1" applyBorder="1" applyFont="1">
      <alignment horizontal="center"/>
    </xf>
    <xf borderId="5" fillId="3" fontId="15" numFmtId="0" xfId="0" applyAlignment="1" applyBorder="1" applyFont="1">
      <alignment horizontal="center" shrinkToFit="0" wrapText="1"/>
    </xf>
    <xf borderId="5" fillId="3" fontId="15" numFmtId="164" xfId="0" applyAlignment="1" applyBorder="1" applyFont="1" applyNumberFormat="1">
      <alignment horizontal="center" shrinkToFit="0" wrapText="1"/>
    </xf>
    <xf borderId="5" fillId="3" fontId="15" numFmtId="164" xfId="0" applyAlignment="1" applyBorder="1" applyFont="1" applyNumberFormat="1">
      <alignment horizontal="center"/>
    </xf>
    <xf borderId="1" fillId="5" fontId="4" numFmtId="0" xfId="0" applyAlignment="1" applyBorder="1" applyFill="1" applyFont="1">
      <alignment horizontal="center"/>
    </xf>
    <xf borderId="1" fillId="5" fontId="4" numFmtId="164" xfId="0" applyBorder="1" applyFont="1" applyNumberFormat="1"/>
    <xf borderId="0" fillId="0" fontId="4" numFmtId="10" xfId="0" applyAlignment="1" applyFont="1" applyNumberFormat="1">
      <alignment horizontal="center"/>
    </xf>
    <xf borderId="0" fillId="0" fontId="4" numFmtId="164" xfId="0" applyFont="1" applyNumberFormat="1"/>
    <xf borderId="1" fillId="6" fontId="4" numFmtId="164" xfId="0" applyBorder="1" applyFill="1" applyFont="1" applyNumberFormat="1"/>
    <xf borderId="1" fillId="5" fontId="4" numFmtId="0" xfId="0" applyBorder="1" applyFont="1"/>
    <xf borderId="1" fillId="5" fontId="4" numFmtId="10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2"/>
          <c:y val="0.1484673136788134"/>
          <c:w val="0.75"/>
          <c:h val="0.6212042971372765"/>
        </c:manualLayout>
      </c:layout>
      <c:scatterChart>
        <c:scatterStyle val="lineMarker"/>
        <c:varyColors val="0"/>
        <c:ser>
          <c:idx val="0"/>
          <c:order val="0"/>
          <c:tx>
            <c:v>Total Payment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E41D24"/>
              </a:solidFill>
              <a:ln cmpd="sng">
                <a:solidFill>
                  <a:srgbClr val="E41D24"/>
                </a:solidFill>
              </a:ln>
            </c:spPr>
          </c:marker>
          <c:xVal>
            <c:numRef>
              <c:f>PaymentCalculator!$A$23:$A$54</c:f>
            </c:numRef>
          </c:xVal>
          <c:yVal>
            <c:numRef>
              <c:f>PaymentCalculator!$E$23:$E$54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6473332"/>
        <c:axId val="2028102179"/>
      </c:scatterChart>
      <c:valAx>
        <c:axId val="15164733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b="1" i="0">
                    <a:solidFill>
                      <a:srgbClr val="000000"/>
                    </a:solidFill>
                    <a:latin typeface="+mn-lt"/>
                  </a:rPr>
                  <a:t>Payment No.</a:t>
                </a:r>
              </a:p>
            </c:rich>
          </c:tx>
          <c:layout>
            <c:manualLayout>
              <c:xMode val="edge"/>
              <c:yMode val="edge"/>
              <c:x val="0.75596214511041"/>
              <c:y val="0.88023572525132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2028102179"/>
      </c:valAx>
      <c:valAx>
        <c:axId val="202810217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_(\$* #,##0.00_);_(\$* \(#,##0.00\);_(\$* &quot;-&quot;??_);_(@_)" sourceLinked="0"/>
        <c:majorTickMark val="out"/>
        <c:minorTickMark val="none"/>
        <c:tickLblPos val="nextTo"/>
        <c:spPr>
          <a:ln/>
        </c:spPr>
        <c:txPr>
          <a:bodyPr rot="0"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</a:p>
        </c:txPr>
        <c:crossAx val="1516473332"/>
      </c:valAx>
    </c:plotArea>
    <c:legend>
      <c:legendPos val="r"/>
      <c:layout>
        <c:manualLayout>
          <c:xMode val="edge"/>
          <c:yMode val="edge"/>
          <c:x val="0.755198211226653"/>
          <c:y val="0.03891937967302073"/>
        </c:manualLayout>
      </c:layout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104775</xdr:colOff>
      <xdr:row>2</xdr:row>
      <xdr:rowOff>142875</xdr:rowOff>
    </xdr:from>
    <xdr:ext cx="4229100" cy="2076450"/>
    <xdr:graphicFrame>
      <xdr:nvGraphicFramePr>
        <xdr:cNvPr id="1949085510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0</xdr:colOff>
      <xdr:row>0</xdr:row>
      <xdr:rowOff>0</xdr:rowOff>
    </xdr:from>
    <xdr:ext cx="1228725" cy="581025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CBB59"/>
      </a:accent1>
      <a:accent2>
        <a:srgbClr val="597CBB"/>
      </a:accent2>
      <a:accent3>
        <a:srgbClr val="BB5965"/>
      </a:accent3>
      <a:accent4>
        <a:srgbClr val="BB7C59"/>
      </a:accent4>
      <a:accent5>
        <a:srgbClr val="9F59BB"/>
      </a:accent5>
      <a:accent6>
        <a:srgbClr val="59BBAB"/>
      </a:accent6>
      <a:hlink>
        <a:srgbClr val="7F7F7F"/>
      </a:hlink>
      <a:folHlink>
        <a:srgbClr val="7F7F7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finderunpad.wixstudio.io/finderrectangle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5.86"/>
    <col customWidth="1" min="2" max="2" width="10.0"/>
    <col customWidth="1" min="3" max="3" width="10.43"/>
    <col customWidth="1" min="4" max="4" width="12.86"/>
    <col customWidth="1" min="5" max="5" width="13.43"/>
    <col customWidth="1" min="6" max="7" width="12.14"/>
    <col customWidth="1" min="8" max="8" width="16.14"/>
    <col customWidth="1" min="9" max="9" width="18.43"/>
    <col customWidth="1" min="10" max="26" width="9.14"/>
  </cols>
  <sheetData>
    <row r="1" ht="55.5" customHeight="1">
      <c r="A1" s="1" t="s">
        <v>0</v>
      </c>
      <c r="B1" s="2"/>
      <c r="C1" s="3"/>
      <c r="D1" s="3"/>
      <c r="E1" s="3"/>
      <c r="F1" s="3"/>
      <c r="G1" s="3"/>
      <c r="H1" s="3"/>
      <c r="I1" s="4"/>
      <c r="K1" s="5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2.75" customHeight="1">
      <c r="A2" s="7"/>
      <c r="G2" s="8"/>
      <c r="H2" s="8"/>
      <c r="I2" s="9" t="s">
        <v>1</v>
      </c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2.75" customHeight="1">
      <c r="A3" s="6"/>
      <c r="B3" s="10"/>
      <c r="C3" s="6"/>
      <c r="D3" s="6"/>
      <c r="E3" s="6"/>
      <c r="F3" s="6"/>
      <c r="G3" s="6"/>
      <c r="H3" s="6"/>
      <c r="I3" s="6"/>
      <c r="J3" s="11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7.25" customHeight="1">
      <c r="A4" s="12" t="s">
        <v>2</v>
      </c>
      <c r="B4" s="13"/>
      <c r="C4" s="12"/>
      <c r="D4" s="12"/>
      <c r="E4" s="12"/>
      <c r="F4" s="1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2.75" customHeight="1">
      <c r="A5" s="14"/>
      <c r="B5" s="15"/>
      <c r="C5" s="16"/>
      <c r="D5" s="16" t="s">
        <v>3</v>
      </c>
      <c r="E5" s="17">
        <v>7500.0</v>
      </c>
      <c r="F5" s="14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2.75" customHeight="1">
      <c r="A6" s="14"/>
      <c r="B6" s="15"/>
      <c r="C6" s="16"/>
      <c r="D6" s="16" t="s">
        <v>4</v>
      </c>
      <c r="E6" s="18">
        <v>0.14</v>
      </c>
      <c r="F6" s="1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2.75" customHeight="1">
      <c r="A7" s="19"/>
      <c r="B7" s="20"/>
      <c r="C7" s="19"/>
      <c r="D7" s="16" t="s">
        <v>5</v>
      </c>
      <c r="E7" s="21">
        <v>0.02</v>
      </c>
      <c r="F7" s="1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2.75" customHeight="1">
      <c r="A8" s="19"/>
      <c r="B8" s="20"/>
      <c r="C8" s="19"/>
      <c r="D8" s="16" t="s">
        <v>6</v>
      </c>
      <c r="E8" s="22" t="s">
        <v>7</v>
      </c>
      <c r="F8" s="23" t="b">
        <f>IF(E8="Yes",TRUE,FALSE)</f>
        <v>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2.75" customHeight="1">
      <c r="A9" s="19"/>
      <c r="B9" s="20"/>
      <c r="C9" s="19"/>
      <c r="D9" s="16" t="s">
        <v>8</v>
      </c>
      <c r="E9" s="24">
        <v>25.0</v>
      </c>
      <c r="F9" s="1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2.75" customHeight="1">
      <c r="A10" s="14"/>
      <c r="B10" s="25"/>
      <c r="C10" s="14"/>
      <c r="D10" s="16" t="s">
        <v>9</v>
      </c>
      <c r="E10" s="26"/>
      <c r="F10" s="27" t="s">
        <v>10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2.75" customHeight="1">
      <c r="A11" s="19"/>
      <c r="B11" s="20"/>
      <c r="C11" s="19"/>
      <c r="D11" s="16" t="s">
        <v>11</v>
      </c>
      <c r="E11" s="28">
        <v>0.0</v>
      </c>
      <c r="F11" s="14" t="s">
        <v>12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2.75" customHeight="1">
      <c r="A12" s="19"/>
      <c r="B12" s="20"/>
      <c r="C12" s="19"/>
      <c r="D12" s="19"/>
      <c r="E12" s="19"/>
      <c r="F12" s="1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7.25" customHeight="1">
      <c r="A13" s="12" t="s">
        <v>13</v>
      </c>
      <c r="B13" s="13"/>
      <c r="C13" s="12"/>
      <c r="D13" s="12"/>
      <c r="E13" s="12"/>
      <c r="F13" s="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2.75" customHeight="1">
      <c r="A14" s="19"/>
      <c r="B14" s="20"/>
      <c r="C14" s="19"/>
      <c r="D14" s="16" t="s">
        <v>14</v>
      </c>
      <c r="E14" s="29">
        <f>E23</f>
        <v>237.5</v>
      </c>
      <c r="F14" s="1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2.75" customHeight="1">
      <c r="A15" s="19"/>
      <c r="B15" s="20"/>
      <c r="C15" s="19"/>
      <c r="D15" s="16" t="s">
        <v>15</v>
      </c>
      <c r="E15" s="29">
        <f>MAX(E21:E383)</f>
        <v>237.5</v>
      </c>
      <c r="F15" s="1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2.75" customHeight="1">
      <c r="A16" s="19"/>
      <c r="B16" s="20"/>
      <c r="C16" s="19"/>
      <c r="D16" s="16" t="s">
        <v>16</v>
      </c>
      <c r="E16" s="30">
        <f>MAX(A22:A383,1)</f>
        <v>152</v>
      </c>
      <c r="F16" s="31" t="str">
        <f>"("&amp;ROUND(E16/12,2)&amp;" years)"</f>
        <v>(12.67 years)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2.75" customHeight="1">
      <c r="A17" s="14"/>
      <c r="B17" s="25"/>
      <c r="C17" s="14"/>
      <c r="D17" s="16" t="s">
        <v>17</v>
      </c>
      <c r="E17" s="29">
        <f>SUM(F23:F382)</f>
        <v>4115.416388</v>
      </c>
      <c r="F17" s="14"/>
      <c r="G17" s="6"/>
      <c r="H17" s="6"/>
      <c r="I17" s="32" t="s">
        <v>18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2.75" customHeight="1">
      <c r="A18" s="14"/>
      <c r="B18" s="25"/>
      <c r="C18" s="14"/>
      <c r="D18" s="14"/>
      <c r="E18" s="14"/>
      <c r="F18" s="14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2.75" customHeight="1">
      <c r="A19" s="33" t="str">
        <f>IF(AND(OFFSET(H383,-1,0)&lt;&gt;"",OFFSET(H383,-1,0)&gt;0),"Error: Not Enough Rows in Table",".")</f>
        <v>.</v>
      </c>
      <c r="B19" s="10"/>
      <c r="C19" s="34"/>
      <c r="D19" s="34"/>
      <c r="E19" s="34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2.75" customHeight="1">
      <c r="A20" s="35" t="s">
        <v>19</v>
      </c>
      <c r="B20" s="36"/>
      <c r="C20" s="37"/>
      <c r="D20" s="37"/>
      <c r="E20" s="37"/>
      <c r="F20" s="38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2.75" customHeight="1">
      <c r="A21" s="39" t="s">
        <v>20</v>
      </c>
      <c r="B21" s="39" t="s">
        <v>21</v>
      </c>
      <c r="C21" s="40" t="s">
        <v>22</v>
      </c>
      <c r="D21" s="40" t="s">
        <v>23</v>
      </c>
      <c r="E21" s="40" t="s">
        <v>24</v>
      </c>
      <c r="F21" s="41" t="s">
        <v>25</v>
      </c>
      <c r="G21" s="41" t="s">
        <v>26</v>
      </c>
      <c r="H21" s="42" t="s">
        <v>27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2.75" customHeight="1">
      <c r="A22" s="43">
        <v>0.0</v>
      </c>
      <c r="B22" s="43"/>
      <c r="C22" s="44"/>
      <c r="D22" s="44"/>
      <c r="E22" s="44"/>
      <c r="F22" s="44"/>
      <c r="G22" s="44"/>
      <c r="H22" s="44">
        <f>E5</f>
        <v>7500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2.75" customHeight="1">
      <c r="A23" s="10">
        <f t="shared" ref="A23:A382" si="1">IF(A22="","",IF(H22&gt;0,A22+1,""))</f>
        <v>1</v>
      </c>
      <c r="B23" s="45">
        <f t="shared" ref="B23:B382" si="2">IF(A23="","",IF(A23&lt;=$E$11,0,$E$6))</f>
        <v>0.14</v>
      </c>
      <c r="C23" s="46">
        <f>IF(A23="","",IF(ISBLANK($E$10),MIN(MAX($E$7*H22+IF(plusinterest,F23,0),$E$9),F23+H22),MIN($E$10,H22+F23)))</f>
        <v>237.5</v>
      </c>
      <c r="D23" s="47"/>
      <c r="E23" s="46">
        <f t="shared" ref="E23:E382" si="3">IF(A23="","",C23+D23)</f>
        <v>237.5</v>
      </c>
      <c r="F23" s="46">
        <f t="shared" ref="F23:F382" si="4">IF(A23="","",B23/12*H22)</f>
        <v>87.5</v>
      </c>
      <c r="G23" s="46">
        <f t="shared" ref="G23:G382" si="5">IF(A23="","",C23+D23-F23)</f>
        <v>150</v>
      </c>
      <c r="H23" s="46">
        <f t="shared" ref="H23:H382" si="6">IF(A23="","",H22-G23)</f>
        <v>7350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2.75" customHeight="1">
      <c r="A24" s="10">
        <f t="shared" si="1"/>
        <v>2</v>
      </c>
      <c r="B24" s="45">
        <f t="shared" si="2"/>
        <v>0.14</v>
      </c>
      <c r="C24" s="46">
        <f>IF(A24="","",IF(ISBLANK($E$10),MIN(MAX($E$7*H23+IF(plusinterest,F24,0),$E$9),F24+H23),MIN($E$10,H23+F24)))</f>
        <v>232.75</v>
      </c>
      <c r="D24" s="47"/>
      <c r="E24" s="46">
        <f t="shared" si="3"/>
        <v>232.75</v>
      </c>
      <c r="F24" s="46">
        <f t="shared" si="4"/>
        <v>85.75</v>
      </c>
      <c r="G24" s="46">
        <f t="shared" si="5"/>
        <v>147</v>
      </c>
      <c r="H24" s="46">
        <f t="shared" si="6"/>
        <v>7203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2.75" customHeight="1">
      <c r="A25" s="10">
        <f t="shared" si="1"/>
        <v>3</v>
      </c>
      <c r="B25" s="45">
        <f t="shared" si="2"/>
        <v>0.14</v>
      </c>
      <c r="C25" s="46">
        <f>IF(A25="","",IF(ISBLANK($E$10),MIN(MAX($E$7*H24+IF(plusinterest,F25,0),$E$9),F25+H24),MIN($E$10,H24+F25)))</f>
        <v>228.095</v>
      </c>
      <c r="D25" s="47"/>
      <c r="E25" s="46">
        <f t="shared" si="3"/>
        <v>228.095</v>
      </c>
      <c r="F25" s="46">
        <f t="shared" si="4"/>
        <v>84.035</v>
      </c>
      <c r="G25" s="46">
        <f t="shared" si="5"/>
        <v>144.06</v>
      </c>
      <c r="H25" s="46">
        <f t="shared" si="6"/>
        <v>7058.94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2.75" customHeight="1">
      <c r="A26" s="10">
        <f t="shared" si="1"/>
        <v>4</v>
      </c>
      <c r="B26" s="45">
        <f t="shared" si="2"/>
        <v>0.14</v>
      </c>
      <c r="C26" s="46">
        <f>IF(A26="","",IF(ISBLANK($E$10),MIN(MAX($E$7*H25+IF(plusinterest,F26,0),$E$9),F26+H25),MIN($E$10,H25+F26)))</f>
        <v>223.5331</v>
      </c>
      <c r="D26" s="47"/>
      <c r="E26" s="46">
        <f t="shared" si="3"/>
        <v>223.5331</v>
      </c>
      <c r="F26" s="46">
        <f t="shared" si="4"/>
        <v>82.3543</v>
      </c>
      <c r="G26" s="46">
        <f t="shared" si="5"/>
        <v>141.1788</v>
      </c>
      <c r="H26" s="46">
        <f t="shared" si="6"/>
        <v>6917.7612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2.75" customHeight="1">
      <c r="A27" s="10">
        <f t="shared" si="1"/>
        <v>5</v>
      </c>
      <c r="B27" s="45">
        <f t="shared" si="2"/>
        <v>0.14</v>
      </c>
      <c r="C27" s="46">
        <f>IF(A27="","",IF(ISBLANK($E$10),MIN(MAX($E$7*H26+IF(plusinterest,F27,0),$E$9),F27+H26),MIN($E$10,H26+F27)))</f>
        <v>219.062438</v>
      </c>
      <c r="D27" s="47"/>
      <c r="E27" s="46">
        <f t="shared" si="3"/>
        <v>219.062438</v>
      </c>
      <c r="F27" s="46">
        <f t="shared" si="4"/>
        <v>80.707214</v>
      </c>
      <c r="G27" s="46">
        <f t="shared" si="5"/>
        <v>138.355224</v>
      </c>
      <c r="H27" s="46">
        <f t="shared" si="6"/>
        <v>6779.405976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2.75" customHeight="1">
      <c r="A28" s="10">
        <f t="shared" si="1"/>
        <v>6</v>
      </c>
      <c r="B28" s="45">
        <f t="shared" si="2"/>
        <v>0.14</v>
      </c>
      <c r="C28" s="46">
        <f>IF(A28="","",IF(ISBLANK($E$10),MIN(MAX($E$7*H27+IF(plusinterest,F28,0),$E$9),F28+H27),MIN($E$10,H27+F28)))</f>
        <v>214.6811892</v>
      </c>
      <c r="D28" s="47"/>
      <c r="E28" s="46">
        <f t="shared" si="3"/>
        <v>214.6811892</v>
      </c>
      <c r="F28" s="46">
        <f t="shared" si="4"/>
        <v>79.09306972</v>
      </c>
      <c r="G28" s="46">
        <f t="shared" si="5"/>
        <v>135.5881195</v>
      </c>
      <c r="H28" s="46">
        <f t="shared" si="6"/>
        <v>6643.817856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2.75" customHeight="1">
      <c r="A29" s="10">
        <f t="shared" si="1"/>
        <v>7</v>
      </c>
      <c r="B29" s="45">
        <f t="shared" si="2"/>
        <v>0.14</v>
      </c>
      <c r="C29" s="46">
        <f>IF(A29="","",IF(ISBLANK($E$10),MIN(MAX($E$7*H28+IF(plusinterest,F29,0),$E$9),F29+H28),MIN($E$10,H28+F29)))</f>
        <v>210.3875655</v>
      </c>
      <c r="D29" s="47"/>
      <c r="E29" s="46">
        <f t="shared" si="3"/>
        <v>210.3875655</v>
      </c>
      <c r="F29" s="46">
        <f t="shared" si="4"/>
        <v>77.51120833</v>
      </c>
      <c r="G29" s="46">
        <f t="shared" si="5"/>
        <v>132.8763571</v>
      </c>
      <c r="H29" s="46">
        <f t="shared" si="6"/>
        <v>6510.941499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2.75" customHeight="1">
      <c r="A30" s="10">
        <f t="shared" si="1"/>
        <v>8</v>
      </c>
      <c r="B30" s="45">
        <f t="shared" si="2"/>
        <v>0.14</v>
      </c>
      <c r="C30" s="46">
        <f>IF(A30="","",IF(ISBLANK($E$10),MIN(MAX($E$7*H29+IF(plusinterest,F30,0),$E$9),F30+H29),MIN($E$10,H29+F30)))</f>
        <v>206.1798141</v>
      </c>
      <c r="D30" s="47"/>
      <c r="E30" s="46">
        <f t="shared" si="3"/>
        <v>206.1798141</v>
      </c>
      <c r="F30" s="46">
        <f t="shared" si="4"/>
        <v>75.96098416</v>
      </c>
      <c r="G30" s="46">
        <f t="shared" si="5"/>
        <v>130.21883</v>
      </c>
      <c r="H30" s="46">
        <f t="shared" si="6"/>
        <v>6380.722669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2.75" customHeight="1">
      <c r="A31" s="10">
        <f t="shared" si="1"/>
        <v>9</v>
      </c>
      <c r="B31" s="45">
        <f t="shared" si="2"/>
        <v>0.14</v>
      </c>
      <c r="C31" s="46">
        <f>IF(A31="","",IF(ISBLANK($E$10),MIN(MAX($E$7*H30+IF(plusinterest,F31,0),$E$9),F31+H30),MIN($E$10,H30+F31)))</f>
        <v>202.0562179</v>
      </c>
      <c r="D31" s="47"/>
      <c r="E31" s="46">
        <f t="shared" si="3"/>
        <v>202.0562179</v>
      </c>
      <c r="F31" s="46">
        <f t="shared" si="4"/>
        <v>74.44176448</v>
      </c>
      <c r="G31" s="46">
        <f t="shared" si="5"/>
        <v>127.6144534</v>
      </c>
      <c r="H31" s="46">
        <f t="shared" si="6"/>
        <v>6253.108216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2.75" customHeight="1">
      <c r="A32" s="10">
        <f t="shared" si="1"/>
        <v>10</v>
      </c>
      <c r="B32" s="45">
        <f t="shared" si="2"/>
        <v>0.14</v>
      </c>
      <c r="C32" s="46">
        <f>IF(A32="","",IF(ISBLANK($E$10),MIN(MAX($E$7*H31+IF(plusinterest,F32,0),$E$9),F32+H31),MIN($E$10,H31+F32)))</f>
        <v>198.0150935</v>
      </c>
      <c r="D32" s="47"/>
      <c r="E32" s="46">
        <f t="shared" si="3"/>
        <v>198.0150935</v>
      </c>
      <c r="F32" s="46">
        <f t="shared" si="4"/>
        <v>72.95292919</v>
      </c>
      <c r="G32" s="46">
        <f t="shared" si="5"/>
        <v>125.0621643</v>
      </c>
      <c r="H32" s="46">
        <f t="shared" si="6"/>
        <v>6128.046052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10">
        <f t="shared" si="1"/>
        <v>11</v>
      </c>
      <c r="B33" s="45">
        <f t="shared" si="2"/>
        <v>0.14</v>
      </c>
      <c r="C33" s="46">
        <f>IF(A33="","",IF(ISBLANK($E$10),MIN(MAX($E$7*H32+IF(plusinterest,F33,0),$E$9),F33+H32),MIN($E$10,H32+F33)))</f>
        <v>194.0547916</v>
      </c>
      <c r="D33" s="47"/>
      <c r="E33" s="46">
        <f t="shared" si="3"/>
        <v>194.0547916</v>
      </c>
      <c r="F33" s="46">
        <f t="shared" si="4"/>
        <v>71.4938706</v>
      </c>
      <c r="G33" s="46">
        <f t="shared" si="5"/>
        <v>122.560921</v>
      </c>
      <c r="H33" s="46">
        <f t="shared" si="6"/>
        <v>6005.485131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2.75" customHeight="1">
      <c r="A34" s="10">
        <f t="shared" si="1"/>
        <v>12</v>
      </c>
      <c r="B34" s="45">
        <f t="shared" si="2"/>
        <v>0.14</v>
      </c>
      <c r="C34" s="46">
        <f>IF(A34="","",IF(ISBLANK($E$10),MIN(MAX($E$7*H33+IF(plusinterest,F34,0),$E$9),F34+H33),MIN($E$10,H33+F34)))</f>
        <v>190.1736958</v>
      </c>
      <c r="D34" s="47"/>
      <c r="E34" s="46">
        <f t="shared" si="3"/>
        <v>190.1736958</v>
      </c>
      <c r="F34" s="46">
        <f t="shared" si="4"/>
        <v>70.06399319</v>
      </c>
      <c r="G34" s="46">
        <f t="shared" si="5"/>
        <v>120.1097026</v>
      </c>
      <c r="H34" s="46">
        <f t="shared" si="6"/>
        <v>5885.375428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2.75" customHeight="1">
      <c r="A35" s="10">
        <f t="shared" si="1"/>
        <v>13</v>
      </c>
      <c r="B35" s="45">
        <f t="shared" si="2"/>
        <v>0.14</v>
      </c>
      <c r="C35" s="46">
        <f>IF(A35="","",IF(ISBLANK($E$10),MIN(MAX($E$7*H34+IF(plusinterest,F35,0),$E$9),F35+H34),MIN($E$10,H34+F35)))</f>
        <v>186.3702219</v>
      </c>
      <c r="D35" s="47"/>
      <c r="E35" s="46">
        <f t="shared" si="3"/>
        <v>186.3702219</v>
      </c>
      <c r="F35" s="46">
        <f t="shared" si="4"/>
        <v>68.66271333</v>
      </c>
      <c r="G35" s="46">
        <f t="shared" si="5"/>
        <v>117.7075086</v>
      </c>
      <c r="H35" s="46">
        <f t="shared" si="6"/>
        <v>5767.667919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2.75" customHeight="1">
      <c r="A36" s="10">
        <f t="shared" si="1"/>
        <v>14</v>
      </c>
      <c r="B36" s="45">
        <f t="shared" si="2"/>
        <v>0.14</v>
      </c>
      <c r="C36" s="46">
        <f>IF(A36="","",IF(ISBLANK($E$10),MIN(MAX($E$7*H35+IF(plusinterest,F36,0),$E$9),F36+H35),MIN($E$10,H35+F36)))</f>
        <v>182.6428174</v>
      </c>
      <c r="D36" s="47"/>
      <c r="E36" s="46">
        <f t="shared" si="3"/>
        <v>182.6428174</v>
      </c>
      <c r="F36" s="46">
        <f t="shared" si="4"/>
        <v>67.28945906</v>
      </c>
      <c r="G36" s="46">
        <f t="shared" si="5"/>
        <v>115.3533584</v>
      </c>
      <c r="H36" s="46">
        <f t="shared" si="6"/>
        <v>5652.314561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2.75" customHeight="1">
      <c r="A37" s="10">
        <f t="shared" si="1"/>
        <v>15</v>
      </c>
      <c r="B37" s="45">
        <f t="shared" si="2"/>
        <v>0.14</v>
      </c>
      <c r="C37" s="46">
        <f>IF(A37="","",IF(ISBLANK($E$10),MIN(MAX($E$7*H36+IF(plusinterest,F37,0),$E$9),F37+H36),MIN($E$10,H36+F37)))</f>
        <v>178.9899611</v>
      </c>
      <c r="D37" s="47"/>
      <c r="E37" s="46">
        <f t="shared" si="3"/>
        <v>178.9899611</v>
      </c>
      <c r="F37" s="46">
        <f t="shared" si="4"/>
        <v>65.94366988</v>
      </c>
      <c r="G37" s="46">
        <f t="shared" si="5"/>
        <v>113.0462912</v>
      </c>
      <c r="H37" s="46">
        <f t="shared" si="6"/>
        <v>5539.26827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2.75" customHeight="1">
      <c r="A38" s="10">
        <f t="shared" si="1"/>
        <v>16</v>
      </c>
      <c r="B38" s="45">
        <f t="shared" si="2"/>
        <v>0.14</v>
      </c>
      <c r="C38" s="46">
        <f>IF(A38="","",IF(ISBLANK($E$10),MIN(MAX($E$7*H37+IF(plusinterest,F38,0),$E$9),F38+H37),MIN($E$10,H37+F38)))</f>
        <v>175.4101619</v>
      </c>
      <c r="D38" s="47"/>
      <c r="E38" s="46">
        <f t="shared" si="3"/>
        <v>175.4101619</v>
      </c>
      <c r="F38" s="46">
        <f t="shared" si="4"/>
        <v>64.62479648</v>
      </c>
      <c r="G38" s="46">
        <f t="shared" si="5"/>
        <v>110.7853654</v>
      </c>
      <c r="H38" s="46">
        <f t="shared" si="6"/>
        <v>5428.482904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10">
        <f t="shared" si="1"/>
        <v>17</v>
      </c>
      <c r="B39" s="45">
        <f t="shared" si="2"/>
        <v>0.14</v>
      </c>
      <c r="C39" s="46">
        <f>IF(A39="","",IF(ISBLANK($E$10),MIN(MAX($E$7*H38+IF(plusinterest,F39,0),$E$9),F39+H38),MIN($E$10,H38+F39)))</f>
        <v>171.9019586</v>
      </c>
      <c r="D39" s="47"/>
      <c r="E39" s="46">
        <f t="shared" si="3"/>
        <v>171.9019586</v>
      </c>
      <c r="F39" s="46">
        <f t="shared" si="4"/>
        <v>63.33230055</v>
      </c>
      <c r="G39" s="46">
        <f t="shared" si="5"/>
        <v>108.5696581</v>
      </c>
      <c r="H39" s="46">
        <f t="shared" si="6"/>
        <v>5319.913246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10">
        <f t="shared" si="1"/>
        <v>18</v>
      </c>
      <c r="B40" s="45">
        <f t="shared" si="2"/>
        <v>0.14</v>
      </c>
      <c r="C40" s="46">
        <f>IF(A40="","",IF(ISBLANK($E$10),MIN(MAX($E$7*H39+IF(plusinterest,F40,0),$E$9),F40+H39),MIN($E$10,H39+F40)))</f>
        <v>168.4639195</v>
      </c>
      <c r="D40" s="47"/>
      <c r="E40" s="46">
        <f t="shared" si="3"/>
        <v>168.4639195</v>
      </c>
      <c r="F40" s="46">
        <f t="shared" si="4"/>
        <v>62.06565454</v>
      </c>
      <c r="G40" s="46">
        <f t="shared" si="5"/>
        <v>106.3982649</v>
      </c>
      <c r="H40" s="46">
        <f t="shared" si="6"/>
        <v>5213.514981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10">
        <f t="shared" si="1"/>
        <v>19</v>
      </c>
      <c r="B41" s="45">
        <f t="shared" si="2"/>
        <v>0.14</v>
      </c>
      <c r="C41" s="46">
        <f>IF(A41="","",IF(ISBLANK($E$10),MIN(MAX($E$7*H40+IF(plusinterest,F41,0),$E$9),F41+H40),MIN($E$10,H40+F41)))</f>
        <v>165.0946411</v>
      </c>
      <c r="D41" s="47"/>
      <c r="E41" s="46">
        <f t="shared" si="3"/>
        <v>165.0946411</v>
      </c>
      <c r="F41" s="46">
        <f t="shared" si="4"/>
        <v>60.82434145</v>
      </c>
      <c r="G41" s="46">
        <f t="shared" si="5"/>
        <v>104.2702996</v>
      </c>
      <c r="H41" s="46">
        <f t="shared" si="6"/>
        <v>5109.244682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10">
        <f t="shared" si="1"/>
        <v>20</v>
      </c>
      <c r="B42" s="45">
        <f t="shared" si="2"/>
        <v>0.14</v>
      </c>
      <c r="C42" s="46">
        <f>IF(A42="","",IF(ISBLANK($E$10),MIN(MAX($E$7*H41+IF(plusinterest,F42,0),$E$9),F42+H41),MIN($E$10,H41+F42)))</f>
        <v>161.7927483</v>
      </c>
      <c r="D42" s="47"/>
      <c r="E42" s="46">
        <f t="shared" si="3"/>
        <v>161.7927483</v>
      </c>
      <c r="F42" s="46">
        <f t="shared" si="4"/>
        <v>59.60785462</v>
      </c>
      <c r="G42" s="46">
        <f t="shared" si="5"/>
        <v>102.1848936</v>
      </c>
      <c r="H42" s="46">
        <f t="shared" si="6"/>
        <v>5007.059788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10">
        <f t="shared" si="1"/>
        <v>21</v>
      </c>
      <c r="B43" s="45">
        <f t="shared" si="2"/>
        <v>0.14</v>
      </c>
      <c r="C43" s="46">
        <f>IF(A43="","",IF(ISBLANK($E$10),MIN(MAX($E$7*H42+IF(plusinterest,F43,0),$E$9),F43+H42),MIN($E$10,H42+F43)))</f>
        <v>158.5568933</v>
      </c>
      <c r="D43" s="47"/>
      <c r="E43" s="46">
        <f t="shared" si="3"/>
        <v>158.5568933</v>
      </c>
      <c r="F43" s="46">
        <f t="shared" si="4"/>
        <v>58.41569753</v>
      </c>
      <c r="G43" s="46">
        <f t="shared" si="5"/>
        <v>100.1411958</v>
      </c>
      <c r="H43" s="46">
        <f t="shared" si="6"/>
        <v>4906.918592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10">
        <f t="shared" si="1"/>
        <v>22</v>
      </c>
      <c r="B44" s="45">
        <f t="shared" si="2"/>
        <v>0.14</v>
      </c>
      <c r="C44" s="46">
        <f>IF(A44="","",IF(ISBLANK($E$10),MIN(MAX($E$7*H43+IF(plusinterest,F44,0),$E$9),F44+H43),MIN($E$10,H43+F44)))</f>
        <v>155.3857554</v>
      </c>
      <c r="D44" s="47"/>
      <c r="E44" s="46">
        <f t="shared" si="3"/>
        <v>155.3857554</v>
      </c>
      <c r="F44" s="46">
        <f t="shared" si="4"/>
        <v>57.24738358</v>
      </c>
      <c r="G44" s="46">
        <f t="shared" si="5"/>
        <v>98.13837185</v>
      </c>
      <c r="H44" s="46">
        <f t="shared" si="6"/>
        <v>4808.780221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10">
        <f t="shared" si="1"/>
        <v>23</v>
      </c>
      <c r="B45" s="45">
        <f t="shared" si="2"/>
        <v>0.14</v>
      </c>
      <c r="C45" s="46">
        <f>IF(A45="","",IF(ISBLANK($E$10),MIN(MAX($E$7*H44+IF(plusinterest,F45,0),$E$9),F45+H44),MIN($E$10,H44+F45)))</f>
        <v>152.2780403</v>
      </c>
      <c r="D45" s="47"/>
      <c r="E45" s="46">
        <f t="shared" si="3"/>
        <v>152.2780403</v>
      </c>
      <c r="F45" s="46">
        <f t="shared" si="4"/>
        <v>56.10243591</v>
      </c>
      <c r="G45" s="46">
        <f t="shared" si="5"/>
        <v>96.17560441</v>
      </c>
      <c r="H45" s="46">
        <f t="shared" si="6"/>
        <v>4712.604616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2.75" customHeight="1">
      <c r="A46" s="10">
        <f t="shared" si="1"/>
        <v>24</v>
      </c>
      <c r="B46" s="45">
        <f t="shared" si="2"/>
        <v>0.14</v>
      </c>
      <c r="C46" s="46">
        <f>IF(A46="","",IF(ISBLANK($E$10),MIN(MAX($E$7*H45+IF(plusinterest,F46,0),$E$9),F46+H45),MIN($E$10,H45+F46)))</f>
        <v>149.2324795</v>
      </c>
      <c r="D46" s="47"/>
      <c r="E46" s="46">
        <f t="shared" si="3"/>
        <v>149.2324795</v>
      </c>
      <c r="F46" s="46">
        <f t="shared" si="4"/>
        <v>54.98038719</v>
      </c>
      <c r="G46" s="46">
        <f t="shared" si="5"/>
        <v>94.25209232</v>
      </c>
      <c r="H46" s="46">
        <f t="shared" si="6"/>
        <v>4618.352524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2.75" customHeight="1">
      <c r="A47" s="10">
        <f t="shared" si="1"/>
        <v>25</v>
      </c>
      <c r="B47" s="45">
        <f t="shared" si="2"/>
        <v>0.14</v>
      </c>
      <c r="C47" s="46">
        <f>IF(A47="","",IF(ISBLANK($E$10),MIN(MAX($E$7*H46+IF(plusinterest,F47,0),$E$9),F47+H46),MIN($E$10,H46+F47)))</f>
        <v>146.2478299</v>
      </c>
      <c r="D47" s="47"/>
      <c r="E47" s="46">
        <f t="shared" si="3"/>
        <v>146.2478299</v>
      </c>
      <c r="F47" s="46">
        <f t="shared" si="4"/>
        <v>53.88077944</v>
      </c>
      <c r="G47" s="46">
        <f t="shared" si="5"/>
        <v>92.36705048</v>
      </c>
      <c r="H47" s="46">
        <f t="shared" si="6"/>
        <v>4525.985473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10">
        <f t="shared" si="1"/>
        <v>26</v>
      </c>
      <c r="B48" s="45">
        <f t="shared" si="2"/>
        <v>0.14</v>
      </c>
      <c r="C48" s="46">
        <f>IF(A48="","",IF(ISBLANK($E$10),MIN(MAX($E$7*H47+IF(plusinterest,F48,0),$E$9),F48+H47),MIN($E$10,H47+F48)))</f>
        <v>143.3228733</v>
      </c>
      <c r="D48" s="47"/>
      <c r="E48" s="46">
        <f t="shared" si="3"/>
        <v>143.3228733</v>
      </c>
      <c r="F48" s="46">
        <f t="shared" si="4"/>
        <v>52.80316386</v>
      </c>
      <c r="G48" s="46">
        <f t="shared" si="5"/>
        <v>90.51970947</v>
      </c>
      <c r="H48" s="46">
        <f t="shared" si="6"/>
        <v>4435.465764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10">
        <f t="shared" si="1"/>
        <v>27</v>
      </c>
      <c r="B49" s="45">
        <f t="shared" si="2"/>
        <v>0.14</v>
      </c>
      <c r="C49" s="46">
        <f>IF(A49="","",IF(ISBLANK($E$10),MIN(MAX($E$7*H48+IF(plusinterest,F49,0),$E$9),F49+H48),MIN($E$10,H48+F49)))</f>
        <v>140.4564159</v>
      </c>
      <c r="D49" s="47"/>
      <c r="E49" s="46">
        <f t="shared" si="3"/>
        <v>140.4564159</v>
      </c>
      <c r="F49" s="46">
        <f t="shared" si="4"/>
        <v>51.74710058</v>
      </c>
      <c r="G49" s="46">
        <f t="shared" si="5"/>
        <v>88.70931528</v>
      </c>
      <c r="H49" s="46">
        <f t="shared" si="6"/>
        <v>4346.756449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10">
        <f t="shared" si="1"/>
        <v>28</v>
      </c>
      <c r="B50" s="45">
        <f t="shared" si="2"/>
        <v>0.14</v>
      </c>
      <c r="C50" s="46">
        <f>IF(A50="","",IF(ISBLANK($E$10),MIN(MAX($E$7*H49+IF(plusinterest,F50,0),$E$9),F50+H49),MIN($E$10,H49+F50)))</f>
        <v>137.6472875</v>
      </c>
      <c r="D50" s="47"/>
      <c r="E50" s="46">
        <f t="shared" si="3"/>
        <v>137.6472875</v>
      </c>
      <c r="F50" s="46">
        <f t="shared" si="4"/>
        <v>50.71215857</v>
      </c>
      <c r="G50" s="46">
        <f t="shared" si="5"/>
        <v>86.93512897</v>
      </c>
      <c r="H50" s="46">
        <f t="shared" si="6"/>
        <v>4259.82132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10">
        <f t="shared" si="1"/>
        <v>29</v>
      </c>
      <c r="B51" s="45">
        <f t="shared" si="2"/>
        <v>0.14</v>
      </c>
      <c r="C51" s="46">
        <f>IF(A51="","",IF(ISBLANK($E$10),MIN(MAX($E$7*H50+IF(plusinterest,F51,0),$E$9),F51+H50),MIN($E$10,H50+F51)))</f>
        <v>134.8943418</v>
      </c>
      <c r="D51" s="47"/>
      <c r="E51" s="46">
        <f t="shared" si="3"/>
        <v>134.8943418</v>
      </c>
      <c r="F51" s="46">
        <f t="shared" si="4"/>
        <v>49.6979154</v>
      </c>
      <c r="G51" s="46">
        <f t="shared" si="5"/>
        <v>85.19642639</v>
      </c>
      <c r="H51" s="46">
        <f t="shared" si="6"/>
        <v>4174.624893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10">
        <f t="shared" si="1"/>
        <v>30</v>
      </c>
      <c r="B52" s="45">
        <f t="shared" si="2"/>
        <v>0.14</v>
      </c>
      <c r="C52" s="46">
        <f>IF(A52="","",IF(ISBLANK($E$10),MIN(MAX($E$7*H51+IF(plusinterest,F52,0),$E$9),F52+H51),MIN($E$10,H51+F52)))</f>
        <v>132.196455</v>
      </c>
      <c r="D52" s="47"/>
      <c r="E52" s="46">
        <f t="shared" si="3"/>
        <v>132.196455</v>
      </c>
      <c r="F52" s="46">
        <f t="shared" si="4"/>
        <v>48.70395709</v>
      </c>
      <c r="G52" s="46">
        <f t="shared" si="5"/>
        <v>83.49249786</v>
      </c>
      <c r="H52" s="46">
        <f t="shared" si="6"/>
        <v>4091.132395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10">
        <f t="shared" si="1"/>
        <v>31</v>
      </c>
      <c r="B53" s="45">
        <f t="shared" si="2"/>
        <v>0.14</v>
      </c>
      <c r="C53" s="46">
        <f>IF(A53="","",IF(ISBLANK($E$10),MIN(MAX($E$7*H52+IF(plusinterest,F53,0),$E$9),F53+H52),MIN($E$10,H52+F53)))</f>
        <v>129.5525259</v>
      </c>
      <c r="D53" s="47"/>
      <c r="E53" s="46">
        <f t="shared" si="3"/>
        <v>129.5525259</v>
      </c>
      <c r="F53" s="46">
        <f t="shared" si="4"/>
        <v>47.72987795</v>
      </c>
      <c r="G53" s="46">
        <f t="shared" si="5"/>
        <v>81.82264791</v>
      </c>
      <c r="H53" s="46">
        <f t="shared" si="6"/>
        <v>4009.309747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10">
        <f t="shared" si="1"/>
        <v>32</v>
      </c>
      <c r="B54" s="45">
        <f t="shared" si="2"/>
        <v>0.14</v>
      </c>
      <c r="C54" s="46">
        <f>IF(A54="","",IF(ISBLANK($E$10),MIN(MAX($E$7*H53+IF(plusinterest,F54,0),$E$9),F54+H53),MIN($E$10,H53+F54)))</f>
        <v>126.9614753</v>
      </c>
      <c r="D54" s="47"/>
      <c r="E54" s="46">
        <f t="shared" si="3"/>
        <v>126.9614753</v>
      </c>
      <c r="F54" s="46">
        <f t="shared" si="4"/>
        <v>46.77528039</v>
      </c>
      <c r="G54" s="46">
        <f t="shared" si="5"/>
        <v>80.18619495</v>
      </c>
      <c r="H54" s="46">
        <f t="shared" si="6"/>
        <v>3929.123553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10">
        <f t="shared" si="1"/>
        <v>33</v>
      </c>
      <c r="B55" s="45">
        <f t="shared" si="2"/>
        <v>0.14</v>
      </c>
      <c r="C55" s="46">
        <f>IF(A55="","",IF(ISBLANK($E$10),MIN(MAX($E$7*H54+IF(plusinterest,F55,0),$E$9),F55+H54),MIN($E$10,H54+F55)))</f>
        <v>124.4222458</v>
      </c>
      <c r="D55" s="47"/>
      <c r="E55" s="46">
        <f t="shared" si="3"/>
        <v>124.4222458</v>
      </c>
      <c r="F55" s="46">
        <f t="shared" si="4"/>
        <v>45.83977478</v>
      </c>
      <c r="G55" s="46">
        <f t="shared" si="5"/>
        <v>78.58247105</v>
      </c>
      <c r="H55" s="46">
        <f t="shared" si="6"/>
        <v>3850.541081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10">
        <f t="shared" si="1"/>
        <v>34</v>
      </c>
      <c r="B56" s="45">
        <f t="shared" si="2"/>
        <v>0.14</v>
      </c>
      <c r="C56" s="46">
        <f>IF(A56="","",IF(ISBLANK($E$10),MIN(MAX($E$7*H55+IF(plusinterest,F56,0),$E$9),F56+H55),MIN($E$10,H55+F56)))</f>
        <v>121.9338009</v>
      </c>
      <c r="D56" s="47"/>
      <c r="E56" s="46">
        <f t="shared" si="3"/>
        <v>121.9338009</v>
      </c>
      <c r="F56" s="46">
        <f t="shared" si="4"/>
        <v>44.92297928</v>
      </c>
      <c r="G56" s="46">
        <f t="shared" si="5"/>
        <v>77.01082163</v>
      </c>
      <c r="H56" s="46">
        <f t="shared" si="6"/>
        <v>3773.53026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10">
        <f t="shared" si="1"/>
        <v>35</v>
      </c>
      <c r="B57" s="45">
        <f t="shared" si="2"/>
        <v>0.14</v>
      </c>
      <c r="C57" s="46">
        <f>IF(A57="","",IF(ISBLANK($E$10),MIN(MAX($E$7*H56+IF(plusinterest,F57,0),$E$9),F57+H56),MIN($E$10,H56+F57)))</f>
        <v>119.4951249</v>
      </c>
      <c r="D57" s="47"/>
      <c r="E57" s="46">
        <f t="shared" si="3"/>
        <v>119.4951249</v>
      </c>
      <c r="F57" s="46">
        <f t="shared" si="4"/>
        <v>44.0245197</v>
      </c>
      <c r="G57" s="46">
        <f t="shared" si="5"/>
        <v>75.4706052</v>
      </c>
      <c r="H57" s="46">
        <f t="shared" si="6"/>
        <v>3698.059655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10">
        <f t="shared" si="1"/>
        <v>36</v>
      </c>
      <c r="B58" s="45">
        <f t="shared" si="2"/>
        <v>0.14</v>
      </c>
      <c r="C58" s="46">
        <f>IF(A58="","",IF(ISBLANK($E$10),MIN(MAX($E$7*H57+IF(plusinterest,F58,0),$E$9),F58+H57),MIN($E$10,H57+F58)))</f>
        <v>117.1052224</v>
      </c>
      <c r="D58" s="47"/>
      <c r="E58" s="46">
        <f t="shared" si="3"/>
        <v>117.1052224</v>
      </c>
      <c r="F58" s="46">
        <f t="shared" si="4"/>
        <v>43.1440293</v>
      </c>
      <c r="G58" s="46">
        <f t="shared" si="5"/>
        <v>73.96119309</v>
      </c>
      <c r="H58" s="46">
        <f t="shared" si="6"/>
        <v>3624.098462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10">
        <f t="shared" si="1"/>
        <v>37</v>
      </c>
      <c r="B59" s="45">
        <f t="shared" si="2"/>
        <v>0.14</v>
      </c>
      <c r="C59" s="46">
        <f>IF(A59="","",IF(ISBLANK($E$10),MIN(MAX($E$7*H58+IF(plusinterest,F59,0),$E$9),F59+H58),MIN($E$10,H58+F59)))</f>
        <v>114.7631179</v>
      </c>
      <c r="D59" s="47"/>
      <c r="E59" s="46">
        <f t="shared" si="3"/>
        <v>114.7631179</v>
      </c>
      <c r="F59" s="46">
        <f t="shared" si="4"/>
        <v>42.28114872</v>
      </c>
      <c r="G59" s="46">
        <f t="shared" si="5"/>
        <v>72.48196923</v>
      </c>
      <c r="H59" s="46">
        <f t="shared" si="6"/>
        <v>3551.616492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10">
        <f t="shared" si="1"/>
        <v>38</v>
      </c>
      <c r="B60" s="45">
        <f t="shared" si="2"/>
        <v>0.14</v>
      </c>
      <c r="C60" s="46">
        <f>IF(A60="","",IF(ISBLANK($E$10),MIN(MAX($E$7*H59+IF(plusinterest,F60,0),$E$9),F60+H59),MIN($E$10,H59+F60)))</f>
        <v>112.4678556</v>
      </c>
      <c r="D60" s="47"/>
      <c r="E60" s="46">
        <f t="shared" si="3"/>
        <v>112.4678556</v>
      </c>
      <c r="F60" s="46">
        <f t="shared" si="4"/>
        <v>41.43552574</v>
      </c>
      <c r="G60" s="46">
        <f t="shared" si="5"/>
        <v>71.03232985</v>
      </c>
      <c r="H60" s="46">
        <f t="shared" si="6"/>
        <v>3480.584162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10">
        <f t="shared" si="1"/>
        <v>39</v>
      </c>
      <c r="B61" s="45">
        <f t="shared" si="2"/>
        <v>0.14</v>
      </c>
      <c r="C61" s="46">
        <f>IF(A61="","",IF(ISBLANK($E$10),MIN(MAX($E$7*H60+IF(plusinterest,F61,0),$E$9),F61+H60),MIN($E$10,H60+F61)))</f>
        <v>110.2184985</v>
      </c>
      <c r="D61" s="47"/>
      <c r="E61" s="46">
        <f t="shared" si="3"/>
        <v>110.2184985</v>
      </c>
      <c r="F61" s="46">
        <f t="shared" si="4"/>
        <v>40.60681523</v>
      </c>
      <c r="G61" s="46">
        <f t="shared" si="5"/>
        <v>69.61168325</v>
      </c>
      <c r="H61" s="46">
        <f t="shared" si="6"/>
        <v>3410.972479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10">
        <f t="shared" si="1"/>
        <v>40</v>
      </c>
      <c r="B62" s="45">
        <f t="shared" si="2"/>
        <v>0.14</v>
      </c>
      <c r="C62" s="46">
        <f>IF(A62="","",IF(ISBLANK($E$10),MIN(MAX($E$7*H61+IF(plusinterest,F62,0),$E$9),F62+H61),MIN($E$10,H61+F62)))</f>
        <v>108.0141285</v>
      </c>
      <c r="D62" s="47"/>
      <c r="E62" s="46">
        <f t="shared" si="3"/>
        <v>108.0141285</v>
      </c>
      <c r="F62" s="46">
        <f t="shared" si="4"/>
        <v>39.79467892</v>
      </c>
      <c r="G62" s="46">
        <f t="shared" si="5"/>
        <v>68.21944958</v>
      </c>
      <c r="H62" s="46">
        <f t="shared" si="6"/>
        <v>3342.75303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10">
        <f t="shared" si="1"/>
        <v>41</v>
      </c>
      <c r="B63" s="45">
        <f t="shared" si="2"/>
        <v>0.14</v>
      </c>
      <c r="C63" s="46">
        <f>IF(A63="","",IF(ISBLANK($E$10),MIN(MAX($E$7*H62+IF(plusinterest,F63,0),$E$9),F63+H62),MIN($E$10,H62+F63)))</f>
        <v>105.8538459</v>
      </c>
      <c r="D63" s="47"/>
      <c r="E63" s="46">
        <f t="shared" si="3"/>
        <v>105.8538459</v>
      </c>
      <c r="F63" s="46">
        <f t="shared" si="4"/>
        <v>38.99878535</v>
      </c>
      <c r="G63" s="46">
        <f t="shared" si="5"/>
        <v>66.85506059</v>
      </c>
      <c r="H63" s="46">
        <f t="shared" si="6"/>
        <v>3275.897969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10">
        <f t="shared" si="1"/>
        <v>42</v>
      </c>
      <c r="B64" s="45">
        <f t="shared" si="2"/>
        <v>0.14</v>
      </c>
      <c r="C64" s="46">
        <f>IF(A64="","",IF(ISBLANK($E$10),MIN(MAX($E$7*H63+IF(plusinterest,F64,0),$E$9),F64+H63),MIN($E$10,H63+F64)))</f>
        <v>103.736769</v>
      </c>
      <c r="D64" s="47"/>
      <c r="E64" s="46">
        <f t="shared" si="3"/>
        <v>103.736769</v>
      </c>
      <c r="F64" s="46">
        <f t="shared" si="4"/>
        <v>38.21880964</v>
      </c>
      <c r="G64" s="46">
        <f t="shared" si="5"/>
        <v>65.51795938</v>
      </c>
      <c r="H64" s="46">
        <f t="shared" si="6"/>
        <v>3210.38001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10">
        <f t="shared" si="1"/>
        <v>43</v>
      </c>
      <c r="B65" s="45">
        <f t="shared" si="2"/>
        <v>0.14</v>
      </c>
      <c r="C65" s="46">
        <f>IF(A65="","",IF(ISBLANK($E$10),MIN(MAX($E$7*H64+IF(plusinterest,F65,0),$E$9),F65+H64),MIN($E$10,H64+F65)))</f>
        <v>101.6620336</v>
      </c>
      <c r="D65" s="47"/>
      <c r="E65" s="46">
        <f t="shared" si="3"/>
        <v>101.6620336</v>
      </c>
      <c r="F65" s="46">
        <f t="shared" si="4"/>
        <v>37.45443345</v>
      </c>
      <c r="G65" s="46">
        <f t="shared" si="5"/>
        <v>64.20760019</v>
      </c>
      <c r="H65" s="46">
        <f t="shared" si="6"/>
        <v>3146.172409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10">
        <f t="shared" si="1"/>
        <v>44</v>
      </c>
      <c r="B66" s="45">
        <f t="shared" si="2"/>
        <v>0.14</v>
      </c>
      <c r="C66" s="46">
        <f>IF(A66="","",IF(ISBLANK($E$10),MIN(MAX($E$7*H65+IF(plusinterest,F66,0),$E$9),F66+H65),MIN($E$10,H65+F66)))</f>
        <v>99.62879297</v>
      </c>
      <c r="D66" s="47"/>
      <c r="E66" s="46">
        <f t="shared" si="3"/>
        <v>99.62879297</v>
      </c>
      <c r="F66" s="46">
        <f t="shared" si="4"/>
        <v>36.70534478</v>
      </c>
      <c r="G66" s="46">
        <f t="shared" si="5"/>
        <v>62.92344819</v>
      </c>
      <c r="H66" s="46">
        <f t="shared" si="6"/>
        <v>3083.248961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10">
        <f t="shared" si="1"/>
        <v>45</v>
      </c>
      <c r="B67" s="45">
        <f t="shared" si="2"/>
        <v>0.14</v>
      </c>
      <c r="C67" s="46">
        <f>IF(A67="","",IF(ISBLANK($E$10),MIN(MAX($E$7*H66+IF(plusinterest,F67,0),$E$9),F67+H66),MIN($E$10,H66+F67)))</f>
        <v>97.63621711</v>
      </c>
      <c r="D67" s="47"/>
      <c r="E67" s="46">
        <f t="shared" si="3"/>
        <v>97.63621711</v>
      </c>
      <c r="F67" s="46">
        <f t="shared" si="4"/>
        <v>35.97123788</v>
      </c>
      <c r="G67" s="46">
        <f t="shared" si="5"/>
        <v>61.66497923</v>
      </c>
      <c r="H67" s="46">
        <f t="shared" si="6"/>
        <v>3021.583982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10">
        <f t="shared" si="1"/>
        <v>46</v>
      </c>
      <c r="B68" s="45">
        <f t="shared" si="2"/>
        <v>0.14</v>
      </c>
      <c r="C68" s="46">
        <f>IF(A68="","",IF(ISBLANK($E$10),MIN(MAX($E$7*H67+IF(plusinterest,F68,0),$E$9),F68+H67),MIN($E$10,H67+F68)))</f>
        <v>95.68349276</v>
      </c>
      <c r="D68" s="47"/>
      <c r="E68" s="46">
        <f t="shared" si="3"/>
        <v>95.68349276</v>
      </c>
      <c r="F68" s="46">
        <f t="shared" si="4"/>
        <v>35.25181312</v>
      </c>
      <c r="G68" s="46">
        <f t="shared" si="5"/>
        <v>60.43167964</v>
      </c>
      <c r="H68" s="46">
        <f t="shared" si="6"/>
        <v>2961.152302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10">
        <f t="shared" si="1"/>
        <v>47</v>
      </c>
      <c r="B69" s="45">
        <f t="shared" si="2"/>
        <v>0.14</v>
      </c>
      <c r="C69" s="46">
        <f>IF(A69="","",IF(ISBLANK($E$10),MIN(MAX($E$7*H68+IF(plusinterest,F69,0),$E$9),F69+H68),MIN($E$10,H68+F69)))</f>
        <v>93.76982291</v>
      </c>
      <c r="D69" s="47"/>
      <c r="E69" s="46">
        <f t="shared" si="3"/>
        <v>93.76982291</v>
      </c>
      <c r="F69" s="46">
        <f t="shared" si="4"/>
        <v>34.54677686</v>
      </c>
      <c r="G69" s="46">
        <f t="shared" si="5"/>
        <v>59.22304605</v>
      </c>
      <c r="H69" s="46">
        <f t="shared" si="6"/>
        <v>2901.929256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10">
        <f t="shared" si="1"/>
        <v>48</v>
      </c>
      <c r="B70" s="45">
        <f t="shared" si="2"/>
        <v>0.14</v>
      </c>
      <c r="C70" s="46">
        <f>IF(A70="","",IF(ISBLANK($E$10),MIN(MAX($E$7*H69+IF(plusinterest,F70,0),$E$9),F70+H69),MIN($E$10,H69+F70)))</f>
        <v>91.89442645</v>
      </c>
      <c r="D70" s="47"/>
      <c r="E70" s="46">
        <f t="shared" si="3"/>
        <v>91.89442645</v>
      </c>
      <c r="F70" s="46">
        <f t="shared" si="4"/>
        <v>33.85584132</v>
      </c>
      <c r="G70" s="46">
        <f t="shared" si="5"/>
        <v>58.03858513</v>
      </c>
      <c r="H70" s="46">
        <f t="shared" si="6"/>
        <v>2843.890671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10">
        <f t="shared" si="1"/>
        <v>49</v>
      </c>
      <c r="B71" s="45">
        <f t="shared" si="2"/>
        <v>0.14</v>
      </c>
      <c r="C71" s="46">
        <f>IF(A71="","",IF(ISBLANK($E$10),MIN(MAX($E$7*H70+IF(plusinterest,F71,0),$E$9),F71+H70),MIN($E$10,H70+F71)))</f>
        <v>90.05653792</v>
      </c>
      <c r="D71" s="47"/>
      <c r="E71" s="46">
        <f t="shared" si="3"/>
        <v>90.05653792</v>
      </c>
      <c r="F71" s="46">
        <f t="shared" si="4"/>
        <v>33.1787245</v>
      </c>
      <c r="G71" s="46">
        <f t="shared" si="5"/>
        <v>56.87781342</v>
      </c>
      <c r="H71" s="46">
        <f t="shared" si="6"/>
        <v>2787.012858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10">
        <f t="shared" si="1"/>
        <v>50</v>
      </c>
      <c r="B72" s="45">
        <f t="shared" si="2"/>
        <v>0.14</v>
      </c>
      <c r="C72" s="46">
        <f>IF(A72="","",IF(ISBLANK($E$10),MIN(MAX($E$7*H71+IF(plusinterest,F72,0),$E$9),F72+H71),MIN($E$10,H71+F72)))</f>
        <v>88.25540716</v>
      </c>
      <c r="D72" s="47"/>
      <c r="E72" s="46">
        <f t="shared" si="3"/>
        <v>88.25540716</v>
      </c>
      <c r="F72" s="46">
        <f t="shared" si="4"/>
        <v>32.51515001</v>
      </c>
      <c r="G72" s="46">
        <f t="shared" si="5"/>
        <v>55.74025716</v>
      </c>
      <c r="H72" s="46">
        <f t="shared" si="6"/>
        <v>2731.272601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10">
        <f t="shared" si="1"/>
        <v>51</v>
      </c>
      <c r="B73" s="45">
        <f t="shared" si="2"/>
        <v>0.14</v>
      </c>
      <c r="C73" s="46">
        <f>IF(A73="","",IF(ISBLANK($E$10),MIN(MAX($E$7*H72+IF(plusinterest,F73,0),$E$9),F73+H72),MIN($E$10,H72+F73)))</f>
        <v>86.49029902</v>
      </c>
      <c r="D73" s="47"/>
      <c r="E73" s="46">
        <f t="shared" si="3"/>
        <v>86.49029902</v>
      </c>
      <c r="F73" s="46">
        <f t="shared" si="4"/>
        <v>31.86484701</v>
      </c>
      <c r="G73" s="46">
        <f t="shared" si="5"/>
        <v>54.62545201</v>
      </c>
      <c r="H73" s="46">
        <f t="shared" si="6"/>
        <v>2676.647149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10">
        <f t="shared" si="1"/>
        <v>52</v>
      </c>
      <c r="B74" s="45">
        <f t="shared" si="2"/>
        <v>0.14</v>
      </c>
      <c r="C74" s="46">
        <f>IF(A74="","",IF(ISBLANK($E$10),MIN(MAX($E$7*H73+IF(plusinterest,F74,0),$E$9),F74+H73),MIN($E$10,H73+F74)))</f>
        <v>84.76049304</v>
      </c>
      <c r="D74" s="47"/>
      <c r="E74" s="46">
        <f t="shared" si="3"/>
        <v>84.76049304</v>
      </c>
      <c r="F74" s="46">
        <f t="shared" si="4"/>
        <v>31.22755007</v>
      </c>
      <c r="G74" s="46">
        <f t="shared" si="5"/>
        <v>53.53294297</v>
      </c>
      <c r="H74" s="46">
        <f t="shared" si="6"/>
        <v>2623.114206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10">
        <f t="shared" si="1"/>
        <v>53</v>
      </c>
      <c r="B75" s="45">
        <f t="shared" si="2"/>
        <v>0.14</v>
      </c>
      <c r="C75" s="46">
        <f>IF(A75="","",IF(ISBLANK($E$10),MIN(MAX($E$7*H74+IF(plusinterest,F75,0),$E$9),F75+H74),MIN($E$10,H74+F75)))</f>
        <v>83.06528318</v>
      </c>
      <c r="D75" s="47"/>
      <c r="E75" s="46">
        <f t="shared" si="3"/>
        <v>83.06528318</v>
      </c>
      <c r="F75" s="46">
        <f t="shared" si="4"/>
        <v>30.60299907</v>
      </c>
      <c r="G75" s="46">
        <f t="shared" si="5"/>
        <v>52.46228411</v>
      </c>
      <c r="H75" s="46">
        <f t="shared" si="6"/>
        <v>2570.651922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10">
        <f t="shared" si="1"/>
        <v>54</v>
      </c>
      <c r="B76" s="45">
        <f t="shared" si="2"/>
        <v>0.14</v>
      </c>
      <c r="C76" s="46">
        <f>IF(A76="","",IF(ISBLANK($E$10),MIN(MAX($E$7*H75+IF(plusinterest,F76,0),$E$9),F76+H75),MIN($E$10,H75+F76)))</f>
        <v>81.40397752</v>
      </c>
      <c r="D76" s="47"/>
      <c r="E76" s="46">
        <f t="shared" si="3"/>
        <v>81.40397752</v>
      </c>
      <c r="F76" s="46">
        <f t="shared" si="4"/>
        <v>29.99093908</v>
      </c>
      <c r="G76" s="46">
        <f t="shared" si="5"/>
        <v>51.41303843</v>
      </c>
      <c r="H76" s="46">
        <f t="shared" si="6"/>
        <v>2519.238883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10">
        <f t="shared" si="1"/>
        <v>55</v>
      </c>
      <c r="B77" s="45">
        <f t="shared" si="2"/>
        <v>0.14</v>
      </c>
      <c r="C77" s="46">
        <f>IF(A77="","",IF(ISBLANK($E$10),MIN(MAX($E$7*H76+IF(plusinterest,F77,0),$E$9),F77+H76),MIN($E$10,H76+F77)))</f>
        <v>79.77589797</v>
      </c>
      <c r="D77" s="47"/>
      <c r="E77" s="46">
        <f t="shared" si="3"/>
        <v>79.77589797</v>
      </c>
      <c r="F77" s="46">
        <f t="shared" si="4"/>
        <v>29.3911203</v>
      </c>
      <c r="G77" s="46">
        <f t="shared" si="5"/>
        <v>50.38477766</v>
      </c>
      <c r="H77" s="46">
        <f t="shared" si="6"/>
        <v>2468.854105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10">
        <f t="shared" si="1"/>
        <v>56</v>
      </c>
      <c r="B78" s="45">
        <f t="shared" si="2"/>
        <v>0.14</v>
      </c>
      <c r="C78" s="46">
        <f>IF(A78="","",IF(ISBLANK($E$10),MIN(MAX($E$7*H77+IF(plusinterest,F78,0),$E$9),F78+H77),MIN($E$10,H77+F78)))</f>
        <v>78.18038001</v>
      </c>
      <c r="D78" s="47"/>
      <c r="E78" s="46">
        <f t="shared" si="3"/>
        <v>78.18038001</v>
      </c>
      <c r="F78" s="46">
        <f t="shared" si="4"/>
        <v>28.8032979</v>
      </c>
      <c r="G78" s="46">
        <f t="shared" si="5"/>
        <v>49.37708211</v>
      </c>
      <c r="H78" s="46">
        <f t="shared" si="6"/>
        <v>2419.477023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10">
        <f t="shared" si="1"/>
        <v>57</v>
      </c>
      <c r="B79" s="45">
        <f t="shared" si="2"/>
        <v>0.14</v>
      </c>
      <c r="C79" s="46">
        <f>IF(A79="","",IF(ISBLANK($E$10),MIN(MAX($E$7*H78+IF(plusinterest,F79,0),$E$9),F79+H78),MIN($E$10,H78+F79)))</f>
        <v>76.61677241</v>
      </c>
      <c r="D79" s="47"/>
      <c r="E79" s="46">
        <f t="shared" si="3"/>
        <v>76.61677241</v>
      </c>
      <c r="F79" s="46">
        <f t="shared" si="4"/>
        <v>28.22723194</v>
      </c>
      <c r="G79" s="46">
        <f t="shared" si="5"/>
        <v>48.38954047</v>
      </c>
      <c r="H79" s="46">
        <f t="shared" si="6"/>
        <v>2371.087483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10">
        <f t="shared" si="1"/>
        <v>58</v>
      </c>
      <c r="B80" s="45">
        <f t="shared" si="2"/>
        <v>0.14</v>
      </c>
      <c r="C80" s="46">
        <f>IF(A80="","",IF(ISBLANK($E$10),MIN(MAX($E$7*H79+IF(plusinterest,F80,0),$E$9),F80+H79),MIN($E$10,H79+F80)))</f>
        <v>75.08443696</v>
      </c>
      <c r="D80" s="47"/>
      <c r="E80" s="46">
        <f t="shared" si="3"/>
        <v>75.08443696</v>
      </c>
      <c r="F80" s="46">
        <f t="shared" si="4"/>
        <v>27.6626873</v>
      </c>
      <c r="G80" s="46">
        <f t="shared" si="5"/>
        <v>47.42174966</v>
      </c>
      <c r="H80" s="46">
        <f t="shared" si="6"/>
        <v>2323.665733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10">
        <f t="shared" si="1"/>
        <v>59</v>
      </c>
      <c r="B81" s="45">
        <f t="shared" si="2"/>
        <v>0.14</v>
      </c>
      <c r="C81" s="46">
        <f>IF(A81="","",IF(ISBLANK($E$10),MIN(MAX($E$7*H80+IF(plusinterest,F81,0),$E$9),F81+H80),MIN($E$10,H80+F81)))</f>
        <v>73.58274822</v>
      </c>
      <c r="D81" s="47"/>
      <c r="E81" s="46">
        <f t="shared" si="3"/>
        <v>73.58274822</v>
      </c>
      <c r="F81" s="46">
        <f t="shared" si="4"/>
        <v>27.10943355</v>
      </c>
      <c r="G81" s="46">
        <f t="shared" si="5"/>
        <v>46.47331466</v>
      </c>
      <c r="H81" s="46">
        <f t="shared" si="6"/>
        <v>2277.192419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10">
        <f t="shared" si="1"/>
        <v>60</v>
      </c>
      <c r="B82" s="45">
        <f t="shared" si="2"/>
        <v>0.14</v>
      </c>
      <c r="C82" s="46">
        <f>IF(A82="","",IF(ISBLANK($E$10),MIN(MAX($E$7*H81+IF(plusinterest,F82,0),$E$9),F82+H81),MIN($E$10,H81+F82)))</f>
        <v>72.11109325</v>
      </c>
      <c r="D82" s="47"/>
      <c r="E82" s="46">
        <f t="shared" si="3"/>
        <v>72.11109325</v>
      </c>
      <c r="F82" s="46">
        <f t="shared" si="4"/>
        <v>26.56724488</v>
      </c>
      <c r="G82" s="46">
        <f t="shared" si="5"/>
        <v>45.54384837</v>
      </c>
      <c r="H82" s="46">
        <f t="shared" si="6"/>
        <v>2231.64857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10">
        <f t="shared" si="1"/>
        <v>61</v>
      </c>
      <c r="B83" s="45">
        <f t="shared" si="2"/>
        <v>0.14</v>
      </c>
      <c r="C83" s="46">
        <f>IF(A83="","",IF(ISBLANK($E$10),MIN(MAX($E$7*H82+IF(plusinterest,F83,0),$E$9),F83+H82),MIN($E$10,H82+F83)))</f>
        <v>70.66887139</v>
      </c>
      <c r="D83" s="47"/>
      <c r="E83" s="46">
        <f t="shared" si="3"/>
        <v>70.66887139</v>
      </c>
      <c r="F83" s="46">
        <f t="shared" si="4"/>
        <v>26.03589999</v>
      </c>
      <c r="G83" s="46">
        <f t="shared" si="5"/>
        <v>44.6329714</v>
      </c>
      <c r="H83" s="46">
        <f t="shared" si="6"/>
        <v>2187.015599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10">
        <f t="shared" si="1"/>
        <v>62</v>
      </c>
      <c r="B84" s="45">
        <f t="shared" si="2"/>
        <v>0.14</v>
      </c>
      <c r="C84" s="46">
        <f>IF(A84="","",IF(ISBLANK($E$10),MIN(MAX($E$7*H83+IF(plusinterest,F84,0),$E$9),F84+H83),MIN($E$10,H83+F84)))</f>
        <v>69.25549396</v>
      </c>
      <c r="D84" s="47"/>
      <c r="E84" s="46">
        <f t="shared" si="3"/>
        <v>69.25549396</v>
      </c>
      <c r="F84" s="46">
        <f t="shared" si="4"/>
        <v>25.51518199</v>
      </c>
      <c r="G84" s="46">
        <f t="shared" si="5"/>
        <v>43.74031198</v>
      </c>
      <c r="H84" s="46">
        <f t="shared" si="6"/>
        <v>2143.275287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10">
        <f t="shared" si="1"/>
        <v>63</v>
      </c>
      <c r="B85" s="45">
        <f t="shared" si="2"/>
        <v>0.14</v>
      </c>
      <c r="C85" s="46">
        <f>IF(A85="","",IF(ISBLANK($E$10),MIN(MAX($E$7*H84+IF(plusinterest,F85,0),$E$9),F85+H84),MIN($E$10,H84+F85)))</f>
        <v>67.87038408</v>
      </c>
      <c r="D85" s="47"/>
      <c r="E85" s="46">
        <f t="shared" si="3"/>
        <v>67.87038408</v>
      </c>
      <c r="F85" s="46">
        <f t="shared" si="4"/>
        <v>25.00487835</v>
      </c>
      <c r="G85" s="46">
        <f t="shared" si="5"/>
        <v>42.86550574</v>
      </c>
      <c r="H85" s="46">
        <f t="shared" si="6"/>
        <v>2100.409781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10">
        <f t="shared" si="1"/>
        <v>64</v>
      </c>
      <c r="B86" s="45">
        <f t="shared" si="2"/>
        <v>0.14</v>
      </c>
      <c r="C86" s="46">
        <f>IF(A86="","",IF(ISBLANK($E$10),MIN(MAX($E$7*H85+IF(plusinterest,F86,0),$E$9),F86+H85),MIN($E$10,H85+F86)))</f>
        <v>66.5129764</v>
      </c>
      <c r="D86" s="47"/>
      <c r="E86" s="46">
        <f t="shared" si="3"/>
        <v>66.5129764</v>
      </c>
      <c r="F86" s="46">
        <f t="shared" si="4"/>
        <v>24.50478078</v>
      </c>
      <c r="G86" s="46">
        <f t="shared" si="5"/>
        <v>42.00819562</v>
      </c>
      <c r="H86" s="46">
        <f t="shared" si="6"/>
        <v>2058.401585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10">
        <f t="shared" si="1"/>
        <v>65</v>
      </c>
      <c r="B87" s="45">
        <f t="shared" si="2"/>
        <v>0.14</v>
      </c>
      <c r="C87" s="46">
        <f>IF(A87="","",IF(ISBLANK($E$10),MIN(MAX($E$7*H86+IF(plusinterest,F87,0),$E$9),F87+H86),MIN($E$10,H86+F87)))</f>
        <v>65.18271687</v>
      </c>
      <c r="D87" s="47"/>
      <c r="E87" s="46">
        <f t="shared" si="3"/>
        <v>65.18271687</v>
      </c>
      <c r="F87" s="46">
        <f t="shared" si="4"/>
        <v>24.01468516</v>
      </c>
      <c r="G87" s="46">
        <f t="shared" si="5"/>
        <v>41.16803171</v>
      </c>
      <c r="H87" s="46">
        <f t="shared" si="6"/>
        <v>2017.233554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10">
        <f t="shared" si="1"/>
        <v>66</v>
      </c>
      <c r="B88" s="45">
        <f t="shared" si="2"/>
        <v>0.14</v>
      </c>
      <c r="C88" s="46">
        <f>IF(A88="","",IF(ISBLANK($E$10),MIN(MAX($E$7*H87+IF(plusinterest,F88,0),$E$9),F88+H87),MIN($E$10,H87+F88)))</f>
        <v>63.87906254</v>
      </c>
      <c r="D88" s="47"/>
      <c r="E88" s="46">
        <f t="shared" si="3"/>
        <v>63.87906254</v>
      </c>
      <c r="F88" s="46">
        <f t="shared" si="4"/>
        <v>23.53439146</v>
      </c>
      <c r="G88" s="46">
        <f t="shared" si="5"/>
        <v>40.34467107</v>
      </c>
      <c r="H88" s="46">
        <f t="shared" si="6"/>
        <v>1976.888883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10">
        <f t="shared" si="1"/>
        <v>67</v>
      </c>
      <c r="B89" s="45">
        <f t="shared" si="2"/>
        <v>0.14</v>
      </c>
      <c r="C89" s="46">
        <f>IF(A89="","",IF(ISBLANK($E$10),MIN(MAX($E$7*H88+IF(plusinterest,F89,0),$E$9),F89+H88),MIN($E$10,H88+F89)))</f>
        <v>62.60148128</v>
      </c>
      <c r="D89" s="47"/>
      <c r="E89" s="46">
        <f t="shared" si="3"/>
        <v>62.60148128</v>
      </c>
      <c r="F89" s="46">
        <f t="shared" si="4"/>
        <v>23.06370363</v>
      </c>
      <c r="G89" s="46">
        <f t="shared" si="5"/>
        <v>39.53777765</v>
      </c>
      <c r="H89" s="46">
        <f t="shared" si="6"/>
        <v>1937.351105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10">
        <f t="shared" si="1"/>
        <v>68</v>
      </c>
      <c r="B90" s="45">
        <f t="shared" si="2"/>
        <v>0.14</v>
      </c>
      <c r="C90" s="46">
        <f>IF(A90="","",IF(ISBLANK($E$10),MIN(MAX($E$7*H89+IF(plusinterest,F90,0),$E$9),F90+H89),MIN($E$10,H89+F90)))</f>
        <v>61.34945166</v>
      </c>
      <c r="D90" s="47"/>
      <c r="E90" s="46">
        <f t="shared" si="3"/>
        <v>61.34945166</v>
      </c>
      <c r="F90" s="46">
        <f t="shared" si="4"/>
        <v>22.60242956</v>
      </c>
      <c r="G90" s="46">
        <f t="shared" si="5"/>
        <v>38.7470221</v>
      </c>
      <c r="H90" s="46">
        <f t="shared" si="6"/>
        <v>1898.604083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10">
        <f t="shared" si="1"/>
        <v>69</v>
      </c>
      <c r="B91" s="45">
        <f t="shared" si="2"/>
        <v>0.14</v>
      </c>
      <c r="C91" s="46">
        <f>IF(A91="","",IF(ISBLANK($E$10),MIN(MAX($E$7*H90+IF(plusinterest,F91,0),$E$9),F91+H90),MIN($E$10,H90+F91)))</f>
        <v>60.12246263</v>
      </c>
      <c r="D91" s="47"/>
      <c r="E91" s="46">
        <f t="shared" si="3"/>
        <v>60.12246263</v>
      </c>
      <c r="F91" s="46">
        <f t="shared" si="4"/>
        <v>22.15038097</v>
      </c>
      <c r="G91" s="46">
        <f t="shared" si="5"/>
        <v>37.97208166</v>
      </c>
      <c r="H91" s="46">
        <f t="shared" si="6"/>
        <v>1860.632001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10">
        <f t="shared" si="1"/>
        <v>70</v>
      </c>
      <c r="B92" s="45">
        <f t="shared" si="2"/>
        <v>0.14</v>
      </c>
      <c r="C92" s="46">
        <f>IF(A92="","",IF(ISBLANK($E$10),MIN(MAX($E$7*H91+IF(plusinterest,F92,0),$E$9),F92+H91),MIN($E$10,H91+F92)))</f>
        <v>58.92001337</v>
      </c>
      <c r="D92" s="47"/>
      <c r="E92" s="46">
        <f t="shared" si="3"/>
        <v>58.92001337</v>
      </c>
      <c r="F92" s="46">
        <f t="shared" si="4"/>
        <v>21.70737335</v>
      </c>
      <c r="G92" s="46">
        <f t="shared" si="5"/>
        <v>37.21264003</v>
      </c>
      <c r="H92" s="46">
        <f t="shared" si="6"/>
        <v>1823.419361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10">
        <f t="shared" si="1"/>
        <v>71</v>
      </c>
      <c r="B93" s="45">
        <f t="shared" si="2"/>
        <v>0.14</v>
      </c>
      <c r="C93" s="46">
        <f>IF(A93="","",IF(ISBLANK($E$10),MIN(MAX($E$7*H92+IF(plusinterest,F93,0),$E$9),F93+H92),MIN($E$10,H92+F93)))</f>
        <v>57.74161311</v>
      </c>
      <c r="D93" s="47"/>
      <c r="E93" s="46">
        <f t="shared" si="3"/>
        <v>57.74161311</v>
      </c>
      <c r="F93" s="46">
        <f t="shared" si="4"/>
        <v>21.27322588</v>
      </c>
      <c r="G93" s="46">
        <f t="shared" si="5"/>
        <v>36.46838722</v>
      </c>
      <c r="H93" s="46">
        <f t="shared" si="6"/>
        <v>1786.950974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10">
        <f t="shared" si="1"/>
        <v>72</v>
      </c>
      <c r="B94" s="45">
        <f t="shared" si="2"/>
        <v>0.14</v>
      </c>
      <c r="C94" s="46">
        <f>IF(A94="","",IF(ISBLANK($E$10),MIN(MAX($E$7*H93+IF(plusinterest,F94,0),$E$9),F94+H93),MIN($E$10,H93+F94)))</f>
        <v>56.58678084</v>
      </c>
      <c r="D94" s="47"/>
      <c r="E94" s="46">
        <f t="shared" si="3"/>
        <v>56.58678084</v>
      </c>
      <c r="F94" s="46">
        <f t="shared" si="4"/>
        <v>20.84776136</v>
      </c>
      <c r="G94" s="46">
        <f t="shared" si="5"/>
        <v>35.73901948</v>
      </c>
      <c r="H94" s="46">
        <f t="shared" si="6"/>
        <v>1751.211955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10">
        <f t="shared" si="1"/>
        <v>73</v>
      </c>
      <c r="B95" s="45">
        <f t="shared" si="2"/>
        <v>0.14</v>
      </c>
      <c r="C95" s="46">
        <f>IF(A95="","",IF(ISBLANK($E$10),MIN(MAX($E$7*H94+IF(plusinterest,F95,0),$E$9),F95+H94),MIN($E$10,H94+F95)))</f>
        <v>55.45504523</v>
      </c>
      <c r="D95" s="47"/>
      <c r="E95" s="46">
        <f t="shared" si="3"/>
        <v>55.45504523</v>
      </c>
      <c r="F95" s="46">
        <f t="shared" si="4"/>
        <v>20.43080614</v>
      </c>
      <c r="G95" s="46">
        <f t="shared" si="5"/>
        <v>35.02423909</v>
      </c>
      <c r="H95" s="46">
        <f t="shared" si="6"/>
        <v>1716.187715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10">
        <f t="shared" si="1"/>
        <v>74</v>
      </c>
      <c r="B96" s="45">
        <f t="shared" si="2"/>
        <v>0.14</v>
      </c>
      <c r="C96" s="46">
        <f>IF(A96="","",IF(ISBLANK($E$10),MIN(MAX($E$7*H95+IF(plusinterest,F96,0),$E$9),F96+H95),MIN($E$10,H95+F96)))</f>
        <v>54.34594432</v>
      </c>
      <c r="D96" s="47"/>
      <c r="E96" s="46">
        <f t="shared" si="3"/>
        <v>54.34594432</v>
      </c>
      <c r="F96" s="46">
        <f t="shared" si="4"/>
        <v>20.02219001</v>
      </c>
      <c r="G96" s="46">
        <f t="shared" si="5"/>
        <v>34.32375431</v>
      </c>
      <c r="H96" s="46">
        <f t="shared" si="6"/>
        <v>1681.863961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10">
        <f t="shared" si="1"/>
        <v>75</v>
      </c>
      <c r="B97" s="45">
        <f t="shared" si="2"/>
        <v>0.14</v>
      </c>
      <c r="C97" s="46">
        <f>IF(A97="","",IF(ISBLANK($E$10),MIN(MAX($E$7*H96+IF(plusinterest,F97,0),$E$9),F97+H96),MIN($E$10,H96+F97)))</f>
        <v>53.25902544</v>
      </c>
      <c r="D97" s="47"/>
      <c r="E97" s="46">
        <f t="shared" si="3"/>
        <v>53.25902544</v>
      </c>
      <c r="F97" s="46">
        <f t="shared" si="4"/>
        <v>19.62174621</v>
      </c>
      <c r="G97" s="46">
        <f t="shared" si="5"/>
        <v>33.63727922</v>
      </c>
      <c r="H97" s="46">
        <f t="shared" si="6"/>
        <v>1648.226682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10">
        <f t="shared" si="1"/>
        <v>76</v>
      </c>
      <c r="B98" s="45">
        <f t="shared" si="2"/>
        <v>0.14</v>
      </c>
      <c r="C98" s="46">
        <f>IF(A98="","",IF(ISBLANK($E$10),MIN(MAX($E$7*H97+IF(plusinterest,F98,0),$E$9),F98+H97),MIN($E$10,H97+F98)))</f>
        <v>52.19384493</v>
      </c>
      <c r="D98" s="47"/>
      <c r="E98" s="46">
        <f t="shared" si="3"/>
        <v>52.19384493</v>
      </c>
      <c r="F98" s="46">
        <f t="shared" si="4"/>
        <v>19.22931129</v>
      </c>
      <c r="G98" s="46">
        <f t="shared" si="5"/>
        <v>32.96453364</v>
      </c>
      <c r="H98" s="46">
        <f t="shared" si="6"/>
        <v>1615.262148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10">
        <f t="shared" si="1"/>
        <v>77</v>
      </c>
      <c r="B99" s="45">
        <f t="shared" si="2"/>
        <v>0.14</v>
      </c>
      <c r="C99" s="46">
        <f>IF(A99="","",IF(ISBLANK($E$10),MIN(MAX($E$7*H98+IF(plusinterest,F99,0),$E$9),F99+H98),MIN($E$10,H98+F99)))</f>
        <v>51.14996803</v>
      </c>
      <c r="D99" s="47"/>
      <c r="E99" s="46">
        <f t="shared" si="3"/>
        <v>51.14996803</v>
      </c>
      <c r="F99" s="46">
        <f t="shared" si="4"/>
        <v>18.84472506</v>
      </c>
      <c r="G99" s="46">
        <f t="shared" si="5"/>
        <v>32.30524297</v>
      </c>
      <c r="H99" s="46">
        <f t="shared" si="6"/>
        <v>1582.956905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10">
        <f t="shared" si="1"/>
        <v>78</v>
      </c>
      <c r="B100" s="45">
        <f t="shared" si="2"/>
        <v>0.14</v>
      </c>
      <c r="C100" s="46">
        <f>IF(A100="","",IF(ISBLANK($E$10),MIN(MAX($E$7*H99+IF(plusinterest,F100,0),$E$9),F100+H99),MIN($E$10,H99+F100)))</f>
        <v>50.12696867</v>
      </c>
      <c r="D100" s="47"/>
      <c r="E100" s="46">
        <f t="shared" si="3"/>
        <v>50.12696867</v>
      </c>
      <c r="F100" s="46">
        <f t="shared" si="4"/>
        <v>18.46783056</v>
      </c>
      <c r="G100" s="46">
        <f t="shared" si="5"/>
        <v>31.65913811</v>
      </c>
      <c r="H100" s="46">
        <f t="shared" si="6"/>
        <v>1551.297767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10">
        <f t="shared" si="1"/>
        <v>79</v>
      </c>
      <c r="B101" s="45">
        <f t="shared" si="2"/>
        <v>0.14</v>
      </c>
      <c r="C101" s="46">
        <f>IF(A101="","",IF(ISBLANK($E$10),MIN(MAX($E$7*H100+IF(plusinterest,F101,0),$E$9),F101+H100),MIN($E$10,H100+F101)))</f>
        <v>49.12442929</v>
      </c>
      <c r="D101" s="47"/>
      <c r="E101" s="46">
        <f t="shared" si="3"/>
        <v>49.12442929</v>
      </c>
      <c r="F101" s="46">
        <f t="shared" si="4"/>
        <v>18.09847395</v>
      </c>
      <c r="G101" s="46">
        <f t="shared" si="5"/>
        <v>31.02595534</v>
      </c>
      <c r="H101" s="46">
        <f t="shared" si="6"/>
        <v>1520.271812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10">
        <f t="shared" si="1"/>
        <v>80</v>
      </c>
      <c r="B102" s="45">
        <f t="shared" si="2"/>
        <v>0.14</v>
      </c>
      <c r="C102" s="46">
        <f>IF(A102="","",IF(ISBLANK($E$10),MIN(MAX($E$7*H101+IF(plusinterest,F102,0),$E$9),F102+H101),MIN($E$10,H101+F102)))</f>
        <v>48.14194071</v>
      </c>
      <c r="D102" s="47"/>
      <c r="E102" s="46">
        <f t="shared" si="3"/>
        <v>48.14194071</v>
      </c>
      <c r="F102" s="46">
        <f t="shared" si="4"/>
        <v>17.73650447</v>
      </c>
      <c r="G102" s="46">
        <f t="shared" si="5"/>
        <v>30.40543624</v>
      </c>
      <c r="H102" s="46">
        <f t="shared" si="6"/>
        <v>1489.866376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10">
        <f t="shared" si="1"/>
        <v>81</v>
      </c>
      <c r="B103" s="45">
        <f t="shared" si="2"/>
        <v>0.14</v>
      </c>
      <c r="C103" s="46">
        <f>IF(A103="","",IF(ISBLANK($E$10),MIN(MAX($E$7*H102+IF(plusinterest,F103,0),$E$9),F103+H102),MIN($E$10,H102+F103)))</f>
        <v>47.17910189</v>
      </c>
      <c r="D103" s="47"/>
      <c r="E103" s="46">
        <f t="shared" si="3"/>
        <v>47.17910189</v>
      </c>
      <c r="F103" s="46">
        <f t="shared" si="4"/>
        <v>17.38177438</v>
      </c>
      <c r="G103" s="46">
        <f t="shared" si="5"/>
        <v>29.79732751</v>
      </c>
      <c r="H103" s="46">
        <f t="shared" si="6"/>
        <v>1460.069048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10">
        <f t="shared" si="1"/>
        <v>82</v>
      </c>
      <c r="B104" s="45">
        <f t="shared" si="2"/>
        <v>0.14</v>
      </c>
      <c r="C104" s="46">
        <f>IF(A104="","",IF(ISBLANK($E$10),MIN(MAX($E$7*H103+IF(plusinterest,F104,0),$E$9),F104+H103),MIN($E$10,H103+F104)))</f>
        <v>46.23551986</v>
      </c>
      <c r="D104" s="47"/>
      <c r="E104" s="46">
        <f t="shared" si="3"/>
        <v>46.23551986</v>
      </c>
      <c r="F104" s="46">
        <f t="shared" si="4"/>
        <v>17.03413889</v>
      </c>
      <c r="G104" s="46">
        <f t="shared" si="5"/>
        <v>29.20138096</v>
      </c>
      <c r="H104" s="46">
        <f t="shared" si="6"/>
        <v>1430.867667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10">
        <f t="shared" si="1"/>
        <v>83</v>
      </c>
      <c r="B105" s="45">
        <f t="shared" si="2"/>
        <v>0.14</v>
      </c>
      <c r="C105" s="46">
        <f>IF(A105="","",IF(ISBLANK($E$10),MIN(MAX($E$7*H104+IF(plusinterest,F105,0),$E$9),F105+H104),MIN($E$10,H104+F105)))</f>
        <v>45.31080946</v>
      </c>
      <c r="D105" s="47"/>
      <c r="E105" s="46">
        <f t="shared" si="3"/>
        <v>45.31080946</v>
      </c>
      <c r="F105" s="46">
        <f t="shared" si="4"/>
        <v>16.69345612</v>
      </c>
      <c r="G105" s="46">
        <f t="shared" si="5"/>
        <v>28.61735334</v>
      </c>
      <c r="H105" s="46">
        <f t="shared" si="6"/>
        <v>1402.250314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10">
        <f t="shared" si="1"/>
        <v>84</v>
      </c>
      <c r="B106" s="45">
        <f t="shared" si="2"/>
        <v>0.14</v>
      </c>
      <c r="C106" s="46">
        <f>IF(A106="","",IF(ISBLANK($E$10),MIN(MAX($E$7*H105+IF(plusinterest,F106,0),$E$9),F106+H105),MIN($E$10,H105+F106)))</f>
        <v>44.40459327</v>
      </c>
      <c r="D106" s="47"/>
      <c r="E106" s="46">
        <f t="shared" si="3"/>
        <v>44.40459327</v>
      </c>
      <c r="F106" s="46">
        <f t="shared" si="4"/>
        <v>16.35958699</v>
      </c>
      <c r="G106" s="46">
        <f t="shared" si="5"/>
        <v>28.04500628</v>
      </c>
      <c r="H106" s="46">
        <f t="shared" si="6"/>
        <v>1374.205308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10">
        <f t="shared" si="1"/>
        <v>85</v>
      </c>
      <c r="B107" s="45">
        <f t="shared" si="2"/>
        <v>0.14</v>
      </c>
      <c r="C107" s="46">
        <f>IF(A107="","",IF(ISBLANK($E$10),MIN(MAX($E$7*H106+IF(plusinterest,F107,0),$E$9),F107+H106),MIN($E$10,H106+F107)))</f>
        <v>43.5165014</v>
      </c>
      <c r="D107" s="47"/>
      <c r="E107" s="46">
        <f t="shared" si="3"/>
        <v>43.5165014</v>
      </c>
      <c r="F107" s="46">
        <f t="shared" si="4"/>
        <v>16.03239525</v>
      </c>
      <c r="G107" s="46">
        <f t="shared" si="5"/>
        <v>27.48410615</v>
      </c>
      <c r="H107" s="46">
        <f t="shared" si="6"/>
        <v>1346.721201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10">
        <f t="shared" si="1"/>
        <v>86</v>
      </c>
      <c r="B108" s="45">
        <f t="shared" si="2"/>
        <v>0.14</v>
      </c>
      <c r="C108" s="46">
        <f>IF(A108="","",IF(ISBLANK($E$10),MIN(MAX($E$7*H107+IF(plusinterest,F108,0),$E$9),F108+H107),MIN($E$10,H107+F108)))</f>
        <v>42.64617138</v>
      </c>
      <c r="D108" s="47"/>
      <c r="E108" s="46">
        <f t="shared" si="3"/>
        <v>42.64617138</v>
      </c>
      <c r="F108" s="46">
        <f t="shared" si="4"/>
        <v>15.71174735</v>
      </c>
      <c r="G108" s="46">
        <f t="shared" si="5"/>
        <v>26.93442403</v>
      </c>
      <c r="H108" s="46">
        <f t="shared" si="6"/>
        <v>1319.786777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10">
        <f t="shared" si="1"/>
        <v>87</v>
      </c>
      <c r="B109" s="45">
        <f t="shared" si="2"/>
        <v>0.14</v>
      </c>
      <c r="C109" s="46">
        <f>IF(A109="","",IF(ISBLANK($E$10),MIN(MAX($E$7*H108+IF(plusinterest,F109,0),$E$9),F109+H108),MIN($E$10,H108+F109)))</f>
        <v>41.79324795</v>
      </c>
      <c r="D109" s="47"/>
      <c r="E109" s="46">
        <f t="shared" si="3"/>
        <v>41.79324795</v>
      </c>
      <c r="F109" s="46">
        <f t="shared" si="4"/>
        <v>15.3975124</v>
      </c>
      <c r="G109" s="46">
        <f t="shared" si="5"/>
        <v>26.39573555</v>
      </c>
      <c r="H109" s="46">
        <f t="shared" si="6"/>
        <v>1293.391042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10">
        <f t="shared" si="1"/>
        <v>88</v>
      </c>
      <c r="B110" s="45">
        <f t="shared" si="2"/>
        <v>0.14</v>
      </c>
      <c r="C110" s="46">
        <f>IF(A110="","",IF(ISBLANK($E$10),MIN(MAX($E$7*H109+IF(plusinterest,F110,0),$E$9),F110+H109),MIN($E$10,H109+F110)))</f>
        <v>40.95738299</v>
      </c>
      <c r="D110" s="47"/>
      <c r="E110" s="46">
        <f t="shared" si="3"/>
        <v>40.95738299</v>
      </c>
      <c r="F110" s="46">
        <f t="shared" si="4"/>
        <v>15.08956215</v>
      </c>
      <c r="G110" s="46">
        <f t="shared" si="5"/>
        <v>25.86782084</v>
      </c>
      <c r="H110" s="46">
        <f t="shared" si="6"/>
        <v>1267.523221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10">
        <f t="shared" si="1"/>
        <v>89</v>
      </c>
      <c r="B111" s="45">
        <f t="shared" si="2"/>
        <v>0.14</v>
      </c>
      <c r="C111" s="46">
        <f>IF(A111="","",IF(ISBLANK($E$10),MIN(MAX($E$7*H110+IF(plusinterest,F111,0),$E$9),F111+H110),MIN($E$10,H110+F111)))</f>
        <v>40.13823533</v>
      </c>
      <c r="D111" s="47"/>
      <c r="E111" s="46">
        <f t="shared" si="3"/>
        <v>40.13823533</v>
      </c>
      <c r="F111" s="46">
        <f t="shared" si="4"/>
        <v>14.78777091</v>
      </c>
      <c r="G111" s="46">
        <f t="shared" si="5"/>
        <v>25.35046442</v>
      </c>
      <c r="H111" s="46">
        <f t="shared" si="6"/>
        <v>1242.172757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10">
        <f t="shared" si="1"/>
        <v>90</v>
      </c>
      <c r="B112" s="45">
        <f t="shared" si="2"/>
        <v>0.14</v>
      </c>
      <c r="C112" s="46">
        <f>IF(A112="","",IF(ISBLANK($E$10),MIN(MAX($E$7*H111+IF(plusinterest,F112,0),$E$9),F112+H111),MIN($E$10,H111+F112)))</f>
        <v>39.33547062</v>
      </c>
      <c r="D112" s="47"/>
      <c r="E112" s="46">
        <f t="shared" si="3"/>
        <v>39.33547062</v>
      </c>
      <c r="F112" s="46">
        <f t="shared" si="4"/>
        <v>14.49201549</v>
      </c>
      <c r="G112" s="46">
        <f t="shared" si="5"/>
        <v>24.84345513</v>
      </c>
      <c r="H112" s="46">
        <f t="shared" si="6"/>
        <v>1217.329301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10">
        <f t="shared" si="1"/>
        <v>91</v>
      </c>
      <c r="B113" s="45">
        <f t="shared" si="2"/>
        <v>0.14</v>
      </c>
      <c r="C113" s="46">
        <f>IF(A113="","",IF(ISBLANK($E$10),MIN(MAX($E$7*H112+IF(plusinterest,F113,0),$E$9),F113+H112),MIN($E$10,H112+F113)))</f>
        <v>38.54876121</v>
      </c>
      <c r="D113" s="47"/>
      <c r="E113" s="46">
        <f t="shared" si="3"/>
        <v>38.54876121</v>
      </c>
      <c r="F113" s="46">
        <f t="shared" si="4"/>
        <v>14.20217518</v>
      </c>
      <c r="G113" s="46">
        <f t="shared" si="5"/>
        <v>24.34658603</v>
      </c>
      <c r="H113" s="46">
        <f t="shared" si="6"/>
        <v>1192.982715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10">
        <f t="shared" si="1"/>
        <v>92</v>
      </c>
      <c r="B114" s="45">
        <f t="shared" si="2"/>
        <v>0.14</v>
      </c>
      <c r="C114" s="46">
        <f>IF(A114="","",IF(ISBLANK($E$10),MIN(MAX($E$7*H113+IF(plusinterest,F114,0),$E$9),F114+H113),MIN($E$10,H113+F114)))</f>
        <v>37.77778599</v>
      </c>
      <c r="D114" s="47"/>
      <c r="E114" s="46">
        <f t="shared" si="3"/>
        <v>37.77778599</v>
      </c>
      <c r="F114" s="46">
        <f t="shared" si="4"/>
        <v>13.91813168</v>
      </c>
      <c r="G114" s="46">
        <f t="shared" si="5"/>
        <v>23.85965431</v>
      </c>
      <c r="H114" s="46">
        <f t="shared" si="6"/>
        <v>1169.123061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10">
        <f t="shared" si="1"/>
        <v>93</v>
      </c>
      <c r="B115" s="45">
        <f t="shared" si="2"/>
        <v>0.14</v>
      </c>
      <c r="C115" s="46">
        <f>IF(A115="","",IF(ISBLANK($E$10),MIN(MAX($E$7*H114+IF(plusinterest,F115,0),$E$9),F115+H114),MIN($E$10,H114+F115)))</f>
        <v>37.02223027</v>
      </c>
      <c r="D115" s="47"/>
      <c r="E115" s="46">
        <f t="shared" si="3"/>
        <v>37.02223027</v>
      </c>
      <c r="F115" s="46">
        <f t="shared" si="4"/>
        <v>13.63976905</v>
      </c>
      <c r="G115" s="46">
        <f t="shared" si="5"/>
        <v>23.38246122</v>
      </c>
      <c r="H115" s="46">
        <f t="shared" si="6"/>
        <v>1145.7406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10">
        <f t="shared" si="1"/>
        <v>94</v>
      </c>
      <c r="B116" s="45">
        <f t="shared" si="2"/>
        <v>0.14</v>
      </c>
      <c r="C116" s="46">
        <f>IF(A116="","",IF(ISBLANK($E$10),MIN(MAX($E$7*H115+IF(plusinterest,F116,0),$E$9),F116+H115),MIN($E$10,H115+F116)))</f>
        <v>36.28178566</v>
      </c>
      <c r="D116" s="47"/>
      <c r="E116" s="46">
        <f t="shared" si="3"/>
        <v>36.28178566</v>
      </c>
      <c r="F116" s="46">
        <f t="shared" si="4"/>
        <v>13.36697366</v>
      </c>
      <c r="G116" s="46">
        <f t="shared" si="5"/>
        <v>22.914812</v>
      </c>
      <c r="H116" s="46">
        <f t="shared" si="6"/>
        <v>1122.825788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10">
        <f t="shared" si="1"/>
        <v>95</v>
      </c>
      <c r="B117" s="45">
        <f t="shared" si="2"/>
        <v>0.14</v>
      </c>
      <c r="C117" s="46">
        <f>IF(A117="","",IF(ISBLANK($E$10),MIN(MAX($E$7*H116+IF(plusinterest,F117,0),$E$9),F117+H116),MIN($E$10,H116+F117)))</f>
        <v>35.55614995</v>
      </c>
      <c r="D117" s="47"/>
      <c r="E117" s="46">
        <f t="shared" si="3"/>
        <v>35.55614995</v>
      </c>
      <c r="F117" s="46">
        <f t="shared" si="4"/>
        <v>13.09963419</v>
      </c>
      <c r="G117" s="46">
        <f t="shared" si="5"/>
        <v>22.45651576</v>
      </c>
      <c r="H117" s="46">
        <f t="shared" si="6"/>
        <v>1100.369272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10">
        <f t="shared" si="1"/>
        <v>96</v>
      </c>
      <c r="B118" s="45">
        <f t="shared" si="2"/>
        <v>0.14</v>
      </c>
      <c r="C118" s="46">
        <f>IF(A118="","",IF(ISBLANK($E$10),MIN(MAX($E$7*H117+IF(plusinterest,F118,0),$E$9),F118+H117),MIN($E$10,H117+F118)))</f>
        <v>34.84502695</v>
      </c>
      <c r="D118" s="47"/>
      <c r="E118" s="46">
        <f t="shared" si="3"/>
        <v>34.84502695</v>
      </c>
      <c r="F118" s="46">
        <f t="shared" si="4"/>
        <v>12.83764151</v>
      </c>
      <c r="G118" s="46">
        <f t="shared" si="5"/>
        <v>22.00738544</v>
      </c>
      <c r="H118" s="46">
        <f t="shared" si="6"/>
        <v>1078.361887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10">
        <f t="shared" si="1"/>
        <v>97</v>
      </c>
      <c r="B119" s="45">
        <f t="shared" si="2"/>
        <v>0.14</v>
      </c>
      <c r="C119" s="46">
        <f>IF(A119="","",IF(ISBLANK($E$10),MIN(MAX($E$7*H118+IF(plusinterest,F119,0),$E$9),F119+H118),MIN($E$10,H118+F119)))</f>
        <v>34.14812641</v>
      </c>
      <c r="D119" s="47"/>
      <c r="E119" s="46">
        <f t="shared" si="3"/>
        <v>34.14812641</v>
      </c>
      <c r="F119" s="46">
        <f t="shared" si="4"/>
        <v>12.58088868</v>
      </c>
      <c r="G119" s="46">
        <f t="shared" si="5"/>
        <v>21.56723773</v>
      </c>
      <c r="H119" s="46">
        <f t="shared" si="6"/>
        <v>1056.794649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10">
        <f t="shared" si="1"/>
        <v>98</v>
      </c>
      <c r="B120" s="45">
        <f t="shared" si="2"/>
        <v>0.14</v>
      </c>
      <c r="C120" s="46">
        <f>IF(A120="","",IF(ISBLANK($E$10),MIN(MAX($E$7*H119+IF(plusinterest,F120,0),$E$9),F120+H119),MIN($E$10,H119+F120)))</f>
        <v>33.46516388</v>
      </c>
      <c r="D120" s="47"/>
      <c r="E120" s="46">
        <f t="shared" si="3"/>
        <v>33.46516388</v>
      </c>
      <c r="F120" s="46">
        <f t="shared" si="4"/>
        <v>12.3292709</v>
      </c>
      <c r="G120" s="46">
        <f t="shared" si="5"/>
        <v>21.13589298</v>
      </c>
      <c r="H120" s="46">
        <f t="shared" si="6"/>
        <v>1035.658756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10">
        <f t="shared" si="1"/>
        <v>99</v>
      </c>
      <c r="B121" s="45">
        <f t="shared" si="2"/>
        <v>0.14</v>
      </c>
      <c r="C121" s="46">
        <f>IF(A121="","",IF(ISBLANK($E$10),MIN(MAX($E$7*H120+IF(plusinterest,F121,0),$E$9),F121+H120),MIN($E$10,H120+F121)))</f>
        <v>32.7958606</v>
      </c>
      <c r="D121" s="47"/>
      <c r="E121" s="46">
        <f t="shared" si="3"/>
        <v>32.7958606</v>
      </c>
      <c r="F121" s="46">
        <f t="shared" si="4"/>
        <v>12.08268549</v>
      </c>
      <c r="G121" s="46">
        <f t="shared" si="5"/>
        <v>20.71317512</v>
      </c>
      <c r="H121" s="46">
        <f t="shared" si="6"/>
        <v>1014.945581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10">
        <f t="shared" si="1"/>
        <v>100</v>
      </c>
      <c r="B122" s="45">
        <f t="shared" si="2"/>
        <v>0.14</v>
      </c>
      <c r="C122" s="46">
        <f>IF(A122="","",IF(ISBLANK($E$10),MIN(MAX($E$7*H121+IF(plusinterest,F122,0),$E$9),F122+H121),MIN($E$10,H121+F122)))</f>
        <v>32.13994339</v>
      </c>
      <c r="D122" s="47"/>
      <c r="E122" s="46">
        <f t="shared" si="3"/>
        <v>32.13994339</v>
      </c>
      <c r="F122" s="46">
        <f t="shared" si="4"/>
        <v>11.84103178</v>
      </c>
      <c r="G122" s="46">
        <f t="shared" si="5"/>
        <v>20.29891162</v>
      </c>
      <c r="H122" s="46">
        <f t="shared" si="6"/>
        <v>994.6466692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10">
        <f t="shared" si="1"/>
        <v>101</v>
      </c>
      <c r="B123" s="45">
        <f t="shared" si="2"/>
        <v>0.14</v>
      </c>
      <c r="C123" s="46">
        <f>IF(A123="","",IF(ISBLANK($E$10),MIN(MAX($E$7*H122+IF(plusinterest,F123,0),$E$9),F123+H122),MIN($E$10,H122+F123)))</f>
        <v>31.49714453</v>
      </c>
      <c r="D123" s="47"/>
      <c r="E123" s="46">
        <f t="shared" si="3"/>
        <v>31.49714453</v>
      </c>
      <c r="F123" s="46">
        <f t="shared" si="4"/>
        <v>11.60421114</v>
      </c>
      <c r="G123" s="46">
        <f t="shared" si="5"/>
        <v>19.89293338</v>
      </c>
      <c r="H123" s="46">
        <f t="shared" si="6"/>
        <v>974.7537358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10">
        <f t="shared" si="1"/>
        <v>102</v>
      </c>
      <c r="B124" s="45">
        <f t="shared" si="2"/>
        <v>0.14</v>
      </c>
      <c r="C124" s="46">
        <f>IF(A124="","",IF(ISBLANK($E$10),MIN(MAX($E$7*H123+IF(plusinterest,F124,0),$E$9),F124+H123),MIN($E$10,H123+F124)))</f>
        <v>30.86720163</v>
      </c>
      <c r="D124" s="47"/>
      <c r="E124" s="46">
        <f t="shared" si="3"/>
        <v>30.86720163</v>
      </c>
      <c r="F124" s="46">
        <f t="shared" si="4"/>
        <v>11.37212692</v>
      </c>
      <c r="G124" s="46">
        <f t="shared" si="5"/>
        <v>19.49507472</v>
      </c>
      <c r="H124" s="46">
        <f t="shared" si="6"/>
        <v>955.2586611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10">
        <f t="shared" si="1"/>
        <v>103</v>
      </c>
      <c r="B125" s="45">
        <f t="shared" si="2"/>
        <v>0.14</v>
      </c>
      <c r="C125" s="46">
        <f>IF(A125="","",IF(ISBLANK($E$10),MIN(MAX($E$7*H124+IF(plusinterest,F125,0),$E$9),F125+H124),MIN($E$10,H124+F125)))</f>
        <v>30.2498576</v>
      </c>
      <c r="D125" s="47"/>
      <c r="E125" s="46">
        <f t="shared" si="3"/>
        <v>30.2498576</v>
      </c>
      <c r="F125" s="46">
        <f t="shared" si="4"/>
        <v>11.14468438</v>
      </c>
      <c r="G125" s="46">
        <f t="shared" si="5"/>
        <v>19.10517322</v>
      </c>
      <c r="H125" s="46">
        <f t="shared" si="6"/>
        <v>936.1534879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10">
        <f t="shared" si="1"/>
        <v>104</v>
      </c>
      <c r="B126" s="45">
        <f t="shared" si="2"/>
        <v>0.14</v>
      </c>
      <c r="C126" s="46">
        <f>IF(A126="","",IF(ISBLANK($E$10),MIN(MAX($E$7*H125+IF(plusinterest,F126,0),$E$9),F126+H125),MIN($E$10,H125+F126)))</f>
        <v>29.64486045</v>
      </c>
      <c r="D126" s="47"/>
      <c r="E126" s="46">
        <f t="shared" si="3"/>
        <v>29.64486045</v>
      </c>
      <c r="F126" s="46">
        <f t="shared" si="4"/>
        <v>10.92179069</v>
      </c>
      <c r="G126" s="46">
        <f t="shared" si="5"/>
        <v>18.72306976</v>
      </c>
      <c r="H126" s="46">
        <f t="shared" si="6"/>
        <v>917.4304181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10">
        <f t="shared" si="1"/>
        <v>105</v>
      </c>
      <c r="B127" s="45">
        <f t="shared" si="2"/>
        <v>0.14</v>
      </c>
      <c r="C127" s="46">
        <f>IF(A127="","",IF(ISBLANK($E$10),MIN(MAX($E$7*H126+IF(plusinterest,F127,0),$E$9),F127+H126),MIN($E$10,H126+F127)))</f>
        <v>29.05196324</v>
      </c>
      <c r="D127" s="47"/>
      <c r="E127" s="46">
        <f t="shared" si="3"/>
        <v>29.05196324</v>
      </c>
      <c r="F127" s="46">
        <f t="shared" si="4"/>
        <v>10.70335488</v>
      </c>
      <c r="G127" s="46">
        <f t="shared" si="5"/>
        <v>18.34860836</v>
      </c>
      <c r="H127" s="46">
        <f t="shared" si="6"/>
        <v>899.0818098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10">
        <f t="shared" si="1"/>
        <v>106</v>
      </c>
      <c r="B128" s="45">
        <f t="shared" si="2"/>
        <v>0.14</v>
      </c>
      <c r="C128" s="46">
        <f>IF(A128="","",IF(ISBLANK($E$10),MIN(MAX($E$7*H127+IF(plusinterest,F128,0),$E$9),F128+H127),MIN($E$10,H127+F128)))</f>
        <v>28.47092398</v>
      </c>
      <c r="D128" s="47"/>
      <c r="E128" s="46">
        <f t="shared" si="3"/>
        <v>28.47092398</v>
      </c>
      <c r="F128" s="46">
        <f t="shared" si="4"/>
        <v>10.48928778</v>
      </c>
      <c r="G128" s="46">
        <f t="shared" si="5"/>
        <v>17.9816362</v>
      </c>
      <c r="H128" s="46">
        <f t="shared" si="6"/>
        <v>881.1001736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10">
        <f t="shared" si="1"/>
        <v>107</v>
      </c>
      <c r="B129" s="45">
        <f t="shared" si="2"/>
        <v>0.14</v>
      </c>
      <c r="C129" s="46">
        <f>IF(A129="","",IF(ISBLANK($E$10),MIN(MAX($E$7*H128+IF(plusinterest,F129,0),$E$9),F129+H128),MIN($E$10,H128+F129)))</f>
        <v>27.9015055</v>
      </c>
      <c r="D129" s="47"/>
      <c r="E129" s="46">
        <f t="shared" si="3"/>
        <v>27.9015055</v>
      </c>
      <c r="F129" s="46">
        <f t="shared" si="4"/>
        <v>10.27950203</v>
      </c>
      <c r="G129" s="46">
        <f t="shared" si="5"/>
        <v>17.62200347</v>
      </c>
      <c r="H129" s="46">
        <f t="shared" si="6"/>
        <v>863.4781701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10">
        <f t="shared" si="1"/>
        <v>108</v>
      </c>
      <c r="B130" s="45">
        <f t="shared" si="2"/>
        <v>0.14</v>
      </c>
      <c r="C130" s="46">
        <f>IF(A130="","",IF(ISBLANK($E$10),MIN(MAX($E$7*H129+IF(plusinterest,F130,0),$E$9),F130+H129),MIN($E$10,H129+F130)))</f>
        <v>27.34347539</v>
      </c>
      <c r="D130" s="47"/>
      <c r="E130" s="46">
        <f t="shared" si="3"/>
        <v>27.34347539</v>
      </c>
      <c r="F130" s="46">
        <f t="shared" si="4"/>
        <v>10.07391198</v>
      </c>
      <c r="G130" s="46">
        <f t="shared" si="5"/>
        <v>17.2695634</v>
      </c>
      <c r="H130" s="46">
        <f t="shared" si="6"/>
        <v>846.2086067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10">
        <f t="shared" si="1"/>
        <v>109</v>
      </c>
      <c r="B131" s="45">
        <f t="shared" si="2"/>
        <v>0.14</v>
      </c>
      <c r="C131" s="46">
        <f>IF(A131="","",IF(ISBLANK($E$10),MIN(MAX($E$7*H130+IF(plusinterest,F131,0),$E$9),F131+H130),MIN($E$10,H130+F131)))</f>
        <v>26.79660588</v>
      </c>
      <c r="D131" s="47"/>
      <c r="E131" s="46">
        <f t="shared" si="3"/>
        <v>26.79660588</v>
      </c>
      <c r="F131" s="46">
        <f t="shared" si="4"/>
        <v>9.872433745</v>
      </c>
      <c r="G131" s="46">
        <f t="shared" si="5"/>
        <v>16.92417213</v>
      </c>
      <c r="H131" s="46">
        <f t="shared" si="6"/>
        <v>829.2844346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10">
        <f t="shared" si="1"/>
        <v>110</v>
      </c>
      <c r="B132" s="45">
        <f t="shared" si="2"/>
        <v>0.14</v>
      </c>
      <c r="C132" s="46">
        <f>IF(A132="","",IF(ISBLANK($E$10),MIN(MAX($E$7*H131+IF(plusinterest,F132,0),$E$9),F132+H131),MIN($E$10,H131+F132)))</f>
        <v>26.26067376</v>
      </c>
      <c r="D132" s="47"/>
      <c r="E132" s="46">
        <f t="shared" si="3"/>
        <v>26.26067376</v>
      </c>
      <c r="F132" s="46">
        <f t="shared" si="4"/>
        <v>9.67498507</v>
      </c>
      <c r="G132" s="46">
        <f t="shared" si="5"/>
        <v>16.58568869</v>
      </c>
      <c r="H132" s="46">
        <f t="shared" si="6"/>
        <v>812.6987459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10">
        <f t="shared" si="1"/>
        <v>111</v>
      </c>
      <c r="B133" s="45">
        <f t="shared" si="2"/>
        <v>0.14</v>
      </c>
      <c r="C133" s="46">
        <f>IF(A133="","",IF(ISBLANK($E$10),MIN(MAX($E$7*H132+IF(plusinterest,F133,0),$E$9),F133+H132),MIN($E$10,H132+F133)))</f>
        <v>25.73546029</v>
      </c>
      <c r="D133" s="47"/>
      <c r="E133" s="46">
        <f t="shared" si="3"/>
        <v>25.73546029</v>
      </c>
      <c r="F133" s="46">
        <f t="shared" si="4"/>
        <v>9.481485369</v>
      </c>
      <c r="G133" s="46">
        <f t="shared" si="5"/>
        <v>16.25397492</v>
      </c>
      <c r="H133" s="46">
        <f t="shared" si="6"/>
        <v>796.444771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10">
        <f t="shared" si="1"/>
        <v>112</v>
      </c>
      <c r="B134" s="45">
        <f t="shared" si="2"/>
        <v>0.14</v>
      </c>
      <c r="C134" s="46">
        <f>IF(A134="","",IF(ISBLANK($E$10),MIN(MAX($E$7*H133+IF(plusinterest,F134,0),$E$9),F134+H133),MIN($E$10,H133+F134)))</f>
        <v>25.22075108</v>
      </c>
      <c r="D134" s="47"/>
      <c r="E134" s="46">
        <f t="shared" si="3"/>
        <v>25.22075108</v>
      </c>
      <c r="F134" s="46">
        <f t="shared" si="4"/>
        <v>9.291855661</v>
      </c>
      <c r="G134" s="46">
        <f t="shared" si="5"/>
        <v>15.92889542</v>
      </c>
      <c r="H134" s="46">
        <f t="shared" si="6"/>
        <v>780.5158755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10">
        <f t="shared" si="1"/>
        <v>113</v>
      </c>
      <c r="B135" s="45">
        <f t="shared" si="2"/>
        <v>0.14</v>
      </c>
      <c r="C135" s="46">
        <f>IF(A135="","",IF(ISBLANK($E$10),MIN(MAX($E$7*H134+IF(plusinterest,F135,0),$E$9),F135+H134),MIN($E$10,H134+F135)))</f>
        <v>25</v>
      </c>
      <c r="D135" s="47"/>
      <c r="E135" s="46">
        <f t="shared" si="3"/>
        <v>25</v>
      </c>
      <c r="F135" s="46">
        <f t="shared" si="4"/>
        <v>9.106018548</v>
      </c>
      <c r="G135" s="46">
        <f t="shared" si="5"/>
        <v>15.89398145</v>
      </c>
      <c r="H135" s="46">
        <f t="shared" si="6"/>
        <v>764.6218941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10">
        <f t="shared" si="1"/>
        <v>114</v>
      </c>
      <c r="B136" s="45">
        <f t="shared" si="2"/>
        <v>0.14</v>
      </c>
      <c r="C136" s="46">
        <f>IF(A136="","",IF(ISBLANK($E$10),MIN(MAX($E$7*H135+IF(plusinterest,F136,0),$E$9),F136+H135),MIN($E$10,H135+F136)))</f>
        <v>25</v>
      </c>
      <c r="D136" s="47"/>
      <c r="E136" s="46">
        <f t="shared" si="3"/>
        <v>25</v>
      </c>
      <c r="F136" s="46">
        <f t="shared" si="4"/>
        <v>8.920588764</v>
      </c>
      <c r="G136" s="46">
        <f t="shared" si="5"/>
        <v>16.07941124</v>
      </c>
      <c r="H136" s="46">
        <f t="shared" si="6"/>
        <v>748.5424828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10">
        <f t="shared" si="1"/>
        <v>115</v>
      </c>
      <c r="B137" s="45">
        <f t="shared" si="2"/>
        <v>0.14</v>
      </c>
      <c r="C137" s="46">
        <f>IF(A137="","",IF(ISBLANK($E$10),MIN(MAX($E$7*H136+IF(plusinterest,F137,0),$E$9),F137+H136),MIN($E$10,H136+F137)))</f>
        <v>25</v>
      </c>
      <c r="D137" s="47"/>
      <c r="E137" s="46">
        <f t="shared" si="3"/>
        <v>25</v>
      </c>
      <c r="F137" s="46">
        <f t="shared" si="4"/>
        <v>8.732995633</v>
      </c>
      <c r="G137" s="46">
        <f t="shared" si="5"/>
        <v>16.26700437</v>
      </c>
      <c r="H137" s="46">
        <f t="shared" si="6"/>
        <v>732.2754785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10">
        <f t="shared" si="1"/>
        <v>116</v>
      </c>
      <c r="B138" s="45">
        <f t="shared" si="2"/>
        <v>0.14</v>
      </c>
      <c r="C138" s="46">
        <f>IF(A138="","",IF(ISBLANK($E$10),MIN(MAX($E$7*H137+IF(plusinterest,F138,0),$E$9),F138+H137),MIN($E$10,H137+F138)))</f>
        <v>25</v>
      </c>
      <c r="D138" s="47"/>
      <c r="E138" s="46">
        <f t="shared" si="3"/>
        <v>25</v>
      </c>
      <c r="F138" s="46">
        <f t="shared" si="4"/>
        <v>8.543213916</v>
      </c>
      <c r="G138" s="46">
        <f t="shared" si="5"/>
        <v>16.45678608</v>
      </c>
      <c r="H138" s="46">
        <f t="shared" si="6"/>
        <v>715.8186924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10">
        <f t="shared" si="1"/>
        <v>117</v>
      </c>
      <c r="B139" s="45">
        <f t="shared" si="2"/>
        <v>0.14</v>
      </c>
      <c r="C139" s="46">
        <f>IF(A139="","",IF(ISBLANK($E$10),MIN(MAX($E$7*H138+IF(plusinterest,F139,0),$E$9),F139+H138),MIN($E$10,H138+F139)))</f>
        <v>25</v>
      </c>
      <c r="D139" s="47"/>
      <c r="E139" s="46">
        <f t="shared" si="3"/>
        <v>25</v>
      </c>
      <c r="F139" s="46">
        <f t="shared" si="4"/>
        <v>8.351218078</v>
      </c>
      <c r="G139" s="46">
        <f t="shared" si="5"/>
        <v>16.64878192</v>
      </c>
      <c r="H139" s="46">
        <f t="shared" si="6"/>
        <v>699.1699105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10">
        <f t="shared" si="1"/>
        <v>118</v>
      </c>
      <c r="B140" s="45">
        <f t="shared" si="2"/>
        <v>0.14</v>
      </c>
      <c r="C140" s="46">
        <f>IF(A140="","",IF(ISBLANK($E$10),MIN(MAX($E$7*H139+IF(plusinterest,F140,0),$E$9),F140+H139),MIN($E$10,H139+F140)))</f>
        <v>25</v>
      </c>
      <c r="D140" s="47"/>
      <c r="E140" s="46">
        <f t="shared" si="3"/>
        <v>25</v>
      </c>
      <c r="F140" s="46">
        <f t="shared" si="4"/>
        <v>8.156982289</v>
      </c>
      <c r="G140" s="46">
        <f t="shared" si="5"/>
        <v>16.84301771</v>
      </c>
      <c r="H140" s="46">
        <f t="shared" si="6"/>
        <v>682.3268928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10">
        <f t="shared" si="1"/>
        <v>119</v>
      </c>
      <c r="B141" s="45">
        <f t="shared" si="2"/>
        <v>0.14</v>
      </c>
      <c r="C141" s="46">
        <f>IF(A141="","",IF(ISBLANK($E$10),MIN(MAX($E$7*H140+IF(plusinterest,F141,0),$E$9),F141+H140),MIN($E$10,H140+F141)))</f>
        <v>25</v>
      </c>
      <c r="D141" s="47"/>
      <c r="E141" s="46">
        <f t="shared" si="3"/>
        <v>25</v>
      </c>
      <c r="F141" s="46">
        <f t="shared" si="4"/>
        <v>7.960480416</v>
      </c>
      <c r="G141" s="46">
        <f t="shared" si="5"/>
        <v>17.03951958</v>
      </c>
      <c r="H141" s="46">
        <f t="shared" si="6"/>
        <v>665.2873732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10">
        <f t="shared" si="1"/>
        <v>120</v>
      </c>
      <c r="B142" s="45">
        <f t="shared" si="2"/>
        <v>0.14</v>
      </c>
      <c r="C142" s="46">
        <f>IF(A142="","",IF(ISBLANK($E$10),MIN(MAX($E$7*H141+IF(plusinterest,F142,0),$E$9),F142+H141),MIN($E$10,H141+F142)))</f>
        <v>25</v>
      </c>
      <c r="D142" s="47"/>
      <c r="E142" s="46">
        <f t="shared" si="3"/>
        <v>25</v>
      </c>
      <c r="F142" s="46">
        <f t="shared" si="4"/>
        <v>7.76168602</v>
      </c>
      <c r="G142" s="46">
        <f t="shared" si="5"/>
        <v>17.23831398</v>
      </c>
      <c r="H142" s="46">
        <f t="shared" si="6"/>
        <v>648.0490592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10">
        <f t="shared" si="1"/>
        <v>121</v>
      </c>
      <c r="B143" s="45">
        <f t="shared" si="2"/>
        <v>0.14</v>
      </c>
      <c r="C143" s="46">
        <f>IF(A143="","",IF(ISBLANK($E$10),MIN(MAX($E$7*H142+IF(plusinterest,F143,0),$E$9),F143+H142),MIN($E$10,H142+F143)))</f>
        <v>25</v>
      </c>
      <c r="D143" s="47"/>
      <c r="E143" s="46">
        <f t="shared" si="3"/>
        <v>25</v>
      </c>
      <c r="F143" s="46">
        <f t="shared" si="4"/>
        <v>7.560572357</v>
      </c>
      <c r="G143" s="46">
        <f t="shared" si="5"/>
        <v>17.43942764</v>
      </c>
      <c r="H143" s="46">
        <f t="shared" si="6"/>
        <v>630.6096316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10">
        <f t="shared" si="1"/>
        <v>122</v>
      </c>
      <c r="B144" s="45">
        <f t="shared" si="2"/>
        <v>0.14</v>
      </c>
      <c r="C144" s="46">
        <f>IF(A144="","",IF(ISBLANK($E$10),MIN(MAX($E$7*H143+IF(plusinterest,F144,0),$E$9),F144+H143),MIN($E$10,H143+F144)))</f>
        <v>25</v>
      </c>
      <c r="D144" s="47"/>
      <c r="E144" s="46">
        <f t="shared" si="3"/>
        <v>25</v>
      </c>
      <c r="F144" s="46">
        <f t="shared" si="4"/>
        <v>7.357112368</v>
      </c>
      <c r="G144" s="46">
        <f t="shared" si="5"/>
        <v>17.64288763</v>
      </c>
      <c r="H144" s="46">
        <f t="shared" si="6"/>
        <v>612.9667439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10">
        <f t="shared" si="1"/>
        <v>123</v>
      </c>
      <c r="B145" s="45">
        <f t="shared" si="2"/>
        <v>0.14</v>
      </c>
      <c r="C145" s="46">
        <f>IF(A145="","",IF(ISBLANK($E$10),MIN(MAX($E$7*H144+IF(plusinterest,F145,0),$E$9),F145+H144),MIN($E$10,H144+F145)))</f>
        <v>25</v>
      </c>
      <c r="D145" s="47"/>
      <c r="E145" s="46">
        <f t="shared" si="3"/>
        <v>25</v>
      </c>
      <c r="F145" s="46">
        <f t="shared" si="4"/>
        <v>7.151278679</v>
      </c>
      <c r="G145" s="46">
        <f t="shared" si="5"/>
        <v>17.84872132</v>
      </c>
      <c r="H145" s="46">
        <f t="shared" si="6"/>
        <v>595.1180226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10">
        <f t="shared" si="1"/>
        <v>124</v>
      </c>
      <c r="B146" s="45">
        <f t="shared" si="2"/>
        <v>0.14</v>
      </c>
      <c r="C146" s="46">
        <f>IF(A146="","",IF(ISBLANK($E$10),MIN(MAX($E$7*H145+IF(plusinterest,F146,0),$E$9),F146+H145),MIN($E$10,H145+F146)))</f>
        <v>25</v>
      </c>
      <c r="D146" s="47"/>
      <c r="E146" s="46">
        <f t="shared" si="3"/>
        <v>25</v>
      </c>
      <c r="F146" s="46">
        <f t="shared" si="4"/>
        <v>6.943043597</v>
      </c>
      <c r="G146" s="46">
        <f t="shared" si="5"/>
        <v>18.0569564</v>
      </c>
      <c r="H146" s="46">
        <f t="shared" si="6"/>
        <v>577.0610662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10">
        <f t="shared" si="1"/>
        <v>125</v>
      </c>
      <c r="B147" s="45">
        <f t="shared" si="2"/>
        <v>0.14</v>
      </c>
      <c r="C147" s="46">
        <f>IF(A147="","",IF(ISBLANK($E$10),MIN(MAX($E$7*H146+IF(plusinterest,F147,0),$E$9),F147+H146),MIN($E$10,H146+F147)))</f>
        <v>25</v>
      </c>
      <c r="D147" s="47"/>
      <c r="E147" s="46">
        <f t="shared" si="3"/>
        <v>25</v>
      </c>
      <c r="F147" s="46">
        <f t="shared" si="4"/>
        <v>6.732379106</v>
      </c>
      <c r="G147" s="46">
        <f t="shared" si="5"/>
        <v>18.26762089</v>
      </c>
      <c r="H147" s="46">
        <f t="shared" si="6"/>
        <v>558.7934453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10">
        <f t="shared" si="1"/>
        <v>126</v>
      </c>
      <c r="B148" s="45">
        <f t="shared" si="2"/>
        <v>0.14</v>
      </c>
      <c r="C148" s="46">
        <f>IF(A148="","",IF(ISBLANK($E$10),MIN(MAX($E$7*H147+IF(plusinterest,F148,0),$E$9),F148+H147),MIN($E$10,H147+F148)))</f>
        <v>25</v>
      </c>
      <c r="D148" s="47"/>
      <c r="E148" s="46">
        <f t="shared" si="3"/>
        <v>25</v>
      </c>
      <c r="F148" s="46">
        <f t="shared" si="4"/>
        <v>6.519256862</v>
      </c>
      <c r="G148" s="46">
        <f t="shared" si="5"/>
        <v>18.48074314</v>
      </c>
      <c r="H148" s="46">
        <f t="shared" si="6"/>
        <v>540.3127022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10">
        <f t="shared" si="1"/>
        <v>127</v>
      </c>
      <c r="B149" s="45">
        <f t="shared" si="2"/>
        <v>0.14</v>
      </c>
      <c r="C149" s="46">
        <f>IF(A149="","",IF(ISBLANK($E$10),MIN(MAX($E$7*H148+IF(plusinterest,F149,0),$E$9),F149+H148),MIN($E$10,H148+F149)))</f>
        <v>25</v>
      </c>
      <c r="D149" s="47"/>
      <c r="E149" s="46">
        <f t="shared" si="3"/>
        <v>25</v>
      </c>
      <c r="F149" s="46">
        <f t="shared" si="4"/>
        <v>6.303648192</v>
      </c>
      <c r="G149" s="46">
        <f t="shared" si="5"/>
        <v>18.69635181</v>
      </c>
      <c r="H149" s="46">
        <f t="shared" si="6"/>
        <v>521.6163504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10">
        <f t="shared" si="1"/>
        <v>128</v>
      </c>
      <c r="B150" s="45">
        <f t="shared" si="2"/>
        <v>0.14</v>
      </c>
      <c r="C150" s="46">
        <f>IF(A150="","",IF(ISBLANK($E$10),MIN(MAX($E$7*H149+IF(plusinterest,F150,0),$E$9),F150+H149),MIN($E$10,H149+F150)))</f>
        <v>25</v>
      </c>
      <c r="D150" s="47"/>
      <c r="E150" s="46">
        <f t="shared" si="3"/>
        <v>25</v>
      </c>
      <c r="F150" s="46">
        <f t="shared" si="4"/>
        <v>6.085524088</v>
      </c>
      <c r="G150" s="46">
        <f t="shared" si="5"/>
        <v>18.91447591</v>
      </c>
      <c r="H150" s="46">
        <f t="shared" si="6"/>
        <v>502.7018744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10">
        <f t="shared" si="1"/>
        <v>129</v>
      </c>
      <c r="B151" s="45">
        <f t="shared" si="2"/>
        <v>0.14</v>
      </c>
      <c r="C151" s="46">
        <f>IF(A151="","",IF(ISBLANK($E$10),MIN(MAX($E$7*H150+IF(plusinterest,F151,0),$E$9),F151+H150),MIN($E$10,H150+F151)))</f>
        <v>25</v>
      </c>
      <c r="D151" s="47"/>
      <c r="E151" s="46">
        <f t="shared" si="3"/>
        <v>25</v>
      </c>
      <c r="F151" s="46">
        <f t="shared" si="4"/>
        <v>5.864855202</v>
      </c>
      <c r="G151" s="46">
        <f t="shared" si="5"/>
        <v>19.1351448</v>
      </c>
      <c r="H151" s="46">
        <f t="shared" si="6"/>
        <v>483.5667297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10">
        <f t="shared" si="1"/>
        <v>130</v>
      </c>
      <c r="B152" s="45">
        <f t="shared" si="2"/>
        <v>0.14</v>
      </c>
      <c r="C152" s="46">
        <f>IF(A152="","",IF(ISBLANK($E$10),MIN(MAX($E$7*H151+IF(plusinterest,F152,0),$E$9),F152+H151),MIN($E$10,H151+F152)))</f>
        <v>25</v>
      </c>
      <c r="D152" s="47"/>
      <c r="E152" s="46">
        <f t="shared" si="3"/>
        <v>25</v>
      </c>
      <c r="F152" s="46">
        <f t="shared" si="4"/>
        <v>5.641611846</v>
      </c>
      <c r="G152" s="46">
        <f t="shared" si="5"/>
        <v>19.35838815</v>
      </c>
      <c r="H152" s="46">
        <f t="shared" si="6"/>
        <v>464.2083415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10">
        <f t="shared" si="1"/>
        <v>131</v>
      </c>
      <c r="B153" s="45">
        <f t="shared" si="2"/>
        <v>0.14</v>
      </c>
      <c r="C153" s="46">
        <f>IF(A153="","",IF(ISBLANK($E$10),MIN(MAX($E$7*H152+IF(plusinterest,F153,0),$E$9),F153+H152),MIN($E$10,H152+F153)))</f>
        <v>25</v>
      </c>
      <c r="D153" s="47"/>
      <c r="E153" s="46">
        <f t="shared" si="3"/>
        <v>25</v>
      </c>
      <c r="F153" s="46">
        <f t="shared" si="4"/>
        <v>5.415763984</v>
      </c>
      <c r="G153" s="46">
        <f t="shared" si="5"/>
        <v>19.58423602</v>
      </c>
      <c r="H153" s="46">
        <f t="shared" si="6"/>
        <v>444.6241055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10">
        <f t="shared" si="1"/>
        <v>132</v>
      </c>
      <c r="B154" s="45">
        <f t="shared" si="2"/>
        <v>0.14</v>
      </c>
      <c r="C154" s="46">
        <f>IF(A154="","",IF(ISBLANK($E$10),MIN(MAX($E$7*H153+IF(plusinterest,F154,0),$E$9),F154+H153),MIN($E$10,H153+F154)))</f>
        <v>25</v>
      </c>
      <c r="D154" s="47"/>
      <c r="E154" s="46">
        <f t="shared" si="3"/>
        <v>25</v>
      </c>
      <c r="F154" s="46">
        <f t="shared" si="4"/>
        <v>5.187281231</v>
      </c>
      <c r="G154" s="46">
        <f t="shared" si="5"/>
        <v>19.81271877</v>
      </c>
      <c r="H154" s="46">
        <f t="shared" si="6"/>
        <v>424.8113867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10">
        <f t="shared" si="1"/>
        <v>133</v>
      </c>
      <c r="B155" s="45">
        <f t="shared" si="2"/>
        <v>0.14</v>
      </c>
      <c r="C155" s="46">
        <f>IF(A155="","",IF(ISBLANK($E$10),MIN(MAX($E$7*H154+IF(plusinterest,F155,0),$E$9),F155+H154),MIN($E$10,H154+F155)))</f>
        <v>25</v>
      </c>
      <c r="D155" s="47"/>
      <c r="E155" s="46">
        <f t="shared" si="3"/>
        <v>25</v>
      </c>
      <c r="F155" s="46">
        <f t="shared" si="4"/>
        <v>4.956132845</v>
      </c>
      <c r="G155" s="46">
        <f t="shared" si="5"/>
        <v>20.04386716</v>
      </c>
      <c r="H155" s="46">
        <f t="shared" si="6"/>
        <v>404.7675196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10">
        <f t="shared" si="1"/>
        <v>134</v>
      </c>
      <c r="B156" s="45">
        <f t="shared" si="2"/>
        <v>0.14</v>
      </c>
      <c r="C156" s="46">
        <f>IF(A156="","",IF(ISBLANK($E$10),MIN(MAX($E$7*H155+IF(plusinterest,F156,0),$E$9),F156+H155),MIN($E$10,H155+F156)))</f>
        <v>25</v>
      </c>
      <c r="D156" s="47"/>
      <c r="E156" s="46">
        <f t="shared" si="3"/>
        <v>25</v>
      </c>
      <c r="F156" s="46">
        <f t="shared" si="4"/>
        <v>4.722287728</v>
      </c>
      <c r="G156" s="46">
        <f t="shared" si="5"/>
        <v>20.27771227</v>
      </c>
      <c r="H156" s="46">
        <f t="shared" si="6"/>
        <v>384.4898073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10">
        <f t="shared" si="1"/>
        <v>135</v>
      </c>
      <c r="B157" s="45">
        <f t="shared" si="2"/>
        <v>0.14</v>
      </c>
      <c r="C157" s="46">
        <f>IF(A157="","",IF(ISBLANK($E$10),MIN(MAX($E$7*H156+IF(plusinterest,F157,0),$E$9),F157+H156),MIN($E$10,H156+F157)))</f>
        <v>25</v>
      </c>
      <c r="D157" s="47"/>
      <c r="E157" s="46">
        <f t="shared" si="3"/>
        <v>25</v>
      </c>
      <c r="F157" s="46">
        <f t="shared" si="4"/>
        <v>4.485714418</v>
      </c>
      <c r="G157" s="46">
        <f t="shared" si="5"/>
        <v>20.51428558</v>
      </c>
      <c r="H157" s="46">
        <f t="shared" si="6"/>
        <v>363.9755217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10">
        <f t="shared" si="1"/>
        <v>136</v>
      </c>
      <c r="B158" s="45">
        <f t="shared" si="2"/>
        <v>0.14</v>
      </c>
      <c r="C158" s="46">
        <f>IF(A158="","",IF(ISBLANK($E$10),MIN(MAX($E$7*H157+IF(plusinterest,F158,0),$E$9),F158+H157),MIN($E$10,H157+F158)))</f>
        <v>25</v>
      </c>
      <c r="D158" s="47"/>
      <c r="E158" s="46">
        <f t="shared" si="3"/>
        <v>25</v>
      </c>
      <c r="F158" s="46">
        <f t="shared" si="4"/>
        <v>4.246381087</v>
      </c>
      <c r="G158" s="46">
        <f t="shared" si="5"/>
        <v>20.75361891</v>
      </c>
      <c r="H158" s="46">
        <f t="shared" si="6"/>
        <v>343.2219028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10">
        <f t="shared" si="1"/>
        <v>137</v>
      </c>
      <c r="B159" s="45">
        <f t="shared" si="2"/>
        <v>0.14</v>
      </c>
      <c r="C159" s="46">
        <f>IF(A159="","",IF(ISBLANK($E$10),MIN(MAX($E$7*H158+IF(plusinterest,F159,0),$E$9),F159+H158),MIN($E$10,H158+F159)))</f>
        <v>25</v>
      </c>
      <c r="D159" s="47"/>
      <c r="E159" s="46">
        <f t="shared" si="3"/>
        <v>25</v>
      </c>
      <c r="F159" s="46">
        <f t="shared" si="4"/>
        <v>4.004255533</v>
      </c>
      <c r="G159" s="46">
        <f t="shared" si="5"/>
        <v>20.99574447</v>
      </c>
      <c r="H159" s="46">
        <f t="shared" si="6"/>
        <v>322.2261583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10">
        <f t="shared" si="1"/>
        <v>138</v>
      </c>
      <c r="B160" s="45">
        <f t="shared" si="2"/>
        <v>0.14</v>
      </c>
      <c r="C160" s="46">
        <f>IF(A160="","",IF(ISBLANK($E$10),MIN(MAX($E$7*H159+IF(plusinterest,F160,0),$E$9),F160+H159),MIN($E$10,H159+F160)))</f>
        <v>25</v>
      </c>
      <c r="D160" s="47"/>
      <c r="E160" s="46">
        <f t="shared" si="3"/>
        <v>25</v>
      </c>
      <c r="F160" s="46">
        <f t="shared" si="4"/>
        <v>3.75930518</v>
      </c>
      <c r="G160" s="46">
        <f t="shared" si="5"/>
        <v>21.24069482</v>
      </c>
      <c r="H160" s="46">
        <f t="shared" si="6"/>
        <v>300.9854635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10">
        <f t="shared" si="1"/>
        <v>139</v>
      </c>
      <c r="B161" s="45">
        <f t="shared" si="2"/>
        <v>0.14</v>
      </c>
      <c r="C161" s="46">
        <f>IF(A161="","",IF(ISBLANK($E$10),MIN(MAX($E$7*H160+IF(plusinterest,F161,0),$E$9),F161+H160),MIN($E$10,H160+F161)))</f>
        <v>25</v>
      </c>
      <c r="D161" s="47"/>
      <c r="E161" s="46">
        <f t="shared" si="3"/>
        <v>25</v>
      </c>
      <c r="F161" s="46">
        <f t="shared" si="4"/>
        <v>3.511497074</v>
      </c>
      <c r="G161" s="46">
        <f t="shared" si="5"/>
        <v>21.48850293</v>
      </c>
      <c r="H161" s="46">
        <f t="shared" si="6"/>
        <v>279.4969606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10">
        <f t="shared" si="1"/>
        <v>140</v>
      </c>
      <c r="B162" s="45">
        <f t="shared" si="2"/>
        <v>0.14</v>
      </c>
      <c r="C162" s="46">
        <f>IF(A162="","",IF(ISBLANK($E$10),MIN(MAX($E$7*H161+IF(plusinterest,F162,0),$E$9),F162+H161),MIN($E$10,H161+F162)))</f>
        <v>25</v>
      </c>
      <c r="D162" s="47"/>
      <c r="E162" s="46">
        <f t="shared" si="3"/>
        <v>25</v>
      </c>
      <c r="F162" s="46">
        <f t="shared" si="4"/>
        <v>3.260797873</v>
      </c>
      <c r="G162" s="46">
        <f t="shared" si="5"/>
        <v>21.73920213</v>
      </c>
      <c r="H162" s="46">
        <f t="shared" si="6"/>
        <v>257.7577585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10">
        <f t="shared" si="1"/>
        <v>141</v>
      </c>
      <c r="B163" s="45">
        <f t="shared" si="2"/>
        <v>0.14</v>
      </c>
      <c r="C163" s="46">
        <f>IF(A163="","",IF(ISBLANK($E$10),MIN(MAX($E$7*H162+IF(plusinterest,F163,0),$E$9),F163+H162),MIN($E$10,H162+F163)))</f>
        <v>25</v>
      </c>
      <c r="D163" s="47"/>
      <c r="E163" s="46">
        <f t="shared" si="3"/>
        <v>25</v>
      </c>
      <c r="F163" s="46">
        <f t="shared" si="4"/>
        <v>3.007173849</v>
      </c>
      <c r="G163" s="46">
        <f t="shared" si="5"/>
        <v>21.99282615</v>
      </c>
      <c r="H163" s="46">
        <f t="shared" si="6"/>
        <v>235.7649323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10">
        <f t="shared" si="1"/>
        <v>142</v>
      </c>
      <c r="B164" s="45">
        <f t="shared" si="2"/>
        <v>0.14</v>
      </c>
      <c r="C164" s="46">
        <f>IF(A164="","",IF(ISBLANK($E$10),MIN(MAX($E$7*H163+IF(plusinterest,F164,0),$E$9),F164+H163),MIN($E$10,H163+F164)))</f>
        <v>25</v>
      </c>
      <c r="D164" s="47"/>
      <c r="E164" s="46">
        <f t="shared" si="3"/>
        <v>25</v>
      </c>
      <c r="F164" s="46">
        <f t="shared" si="4"/>
        <v>2.750590877</v>
      </c>
      <c r="G164" s="46">
        <f t="shared" si="5"/>
        <v>22.24940912</v>
      </c>
      <c r="H164" s="46">
        <f t="shared" si="6"/>
        <v>213.5155232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10">
        <f t="shared" si="1"/>
        <v>143</v>
      </c>
      <c r="B165" s="45">
        <f t="shared" si="2"/>
        <v>0.14</v>
      </c>
      <c r="C165" s="46">
        <f>IF(A165="","",IF(ISBLANK($E$10),MIN(MAX($E$7*H164+IF(plusinterest,F165,0),$E$9),F165+H164),MIN($E$10,H164+F165)))</f>
        <v>25</v>
      </c>
      <c r="D165" s="47"/>
      <c r="E165" s="46">
        <f t="shared" si="3"/>
        <v>25</v>
      </c>
      <c r="F165" s="46">
        <f t="shared" si="4"/>
        <v>2.491014437</v>
      </c>
      <c r="G165" s="46">
        <f t="shared" si="5"/>
        <v>22.50898556</v>
      </c>
      <c r="H165" s="46">
        <f t="shared" si="6"/>
        <v>191.0065376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10">
        <f t="shared" si="1"/>
        <v>144</v>
      </c>
      <c r="B166" s="45">
        <f t="shared" si="2"/>
        <v>0.14</v>
      </c>
      <c r="C166" s="46">
        <f>IF(A166="","",IF(ISBLANK($E$10),MIN(MAX($E$7*H165+IF(plusinterest,F166,0),$E$9),F166+H165),MIN($E$10,H165+F166)))</f>
        <v>25</v>
      </c>
      <c r="D166" s="47"/>
      <c r="E166" s="46">
        <f t="shared" si="3"/>
        <v>25</v>
      </c>
      <c r="F166" s="46">
        <f t="shared" si="4"/>
        <v>2.228409605</v>
      </c>
      <c r="G166" s="46">
        <f t="shared" si="5"/>
        <v>22.77159039</v>
      </c>
      <c r="H166" s="46">
        <f t="shared" si="6"/>
        <v>168.2349472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10">
        <f t="shared" si="1"/>
        <v>145</v>
      </c>
      <c r="B167" s="45">
        <f t="shared" si="2"/>
        <v>0.14</v>
      </c>
      <c r="C167" s="46">
        <f>IF(A167="","",IF(ISBLANK($E$10),MIN(MAX($E$7*H166+IF(plusinterest,F167,0),$E$9),F167+H166),MIN($E$10,H166+F167)))</f>
        <v>25</v>
      </c>
      <c r="D167" s="47"/>
      <c r="E167" s="46">
        <f t="shared" si="3"/>
        <v>25</v>
      </c>
      <c r="F167" s="46">
        <f t="shared" si="4"/>
        <v>1.962741051</v>
      </c>
      <c r="G167" s="46">
        <f t="shared" si="5"/>
        <v>23.03725895</v>
      </c>
      <c r="H167" s="46">
        <f t="shared" si="6"/>
        <v>145.1976883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10">
        <f t="shared" si="1"/>
        <v>146</v>
      </c>
      <c r="B168" s="45">
        <f t="shared" si="2"/>
        <v>0.14</v>
      </c>
      <c r="C168" s="46">
        <f>IF(A168="","",IF(ISBLANK($E$10),MIN(MAX($E$7*H167+IF(plusinterest,F168,0),$E$9),F168+H167),MIN($E$10,H167+F168)))</f>
        <v>25</v>
      </c>
      <c r="D168" s="47"/>
      <c r="E168" s="46">
        <f t="shared" si="3"/>
        <v>25</v>
      </c>
      <c r="F168" s="46">
        <f t="shared" si="4"/>
        <v>1.69397303</v>
      </c>
      <c r="G168" s="46">
        <f t="shared" si="5"/>
        <v>23.30602697</v>
      </c>
      <c r="H168" s="46">
        <f t="shared" si="6"/>
        <v>121.8916613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10">
        <f t="shared" si="1"/>
        <v>147</v>
      </c>
      <c r="B169" s="45">
        <f t="shared" si="2"/>
        <v>0.14</v>
      </c>
      <c r="C169" s="46">
        <f>IF(A169="","",IF(ISBLANK($E$10),MIN(MAX($E$7*H168+IF(plusinterest,F169,0),$E$9),F169+H168),MIN($E$10,H168+F169)))</f>
        <v>25</v>
      </c>
      <c r="D169" s="47"/>
      <c r="E169" s="46">
        <f t="shared" si="3"/>
        <v>25</v>
      </c>
      <c r="F169" s="46">
        <f t="shared" si="4"/>
        <v>1.422069382</v>
      </c>
      <c r="G169" s="46">
        <f t="shared" si="5"/>
        <v>23.57793062</v>
      </c>
      <c r="H169" s="46">
        <f t="shared" si="6"/>
        <v>98.31373068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10">
        <f t="shared" si="1"/>
        <v>148</v>
      </c>
      <c r="B170" s="45">
        <f t="shared" si="2"/>
        <v>0.14</v>
      </c>
      <c r="C170" s="46">
        <f>IF(A170="","",IF(ISBLANK($E$10),MIN(MAX($E$7*H169+IF(plusinterest,F170,0),$E$9),F170+H169),MIN($E$10,H169+F170)))</f>
        <v>25</v>
      </c>
      <c r="D170" s="47"/>
      <c r="E170" s="46">
        <f t="shared" si="3"/>
        <v>25</v>
      </c>
      <c r="F170" s="46">
        <f t="shared" si="4"/>
        <v>1.146993525</v>
      </c>
      <c r="G170" s="46">
        <f t="shared" si="5"/>
        <v>23.85300648</v>
      </c>
      <c r="H170" s="46">
        <f t="shared" si="6"/>
        <v>74.46072421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10">
        <f t="shared" si="1"/>
        <v>149</v>
      </c>
      <c r="B171" s="45">
        <f t="shared" si="2"/>
        <v>0.14</v>
      </c>
      <c r="C171" s="46">
        <f>IF(A171="","",IF(ISBLANK($E$10),MIN(MAX($E$7*H170+IF(plusinterest,F171,0),$E$9),F171+H170),MIN($E$10,H170+F171)))</f>
        <v>25</v>
      </c>
      <c r="D171" s="47"/>
      <c r="E171" s="46">
        <f t="shared" si="3"/>
        <v>25</v>
      </c>
      <c r="F171" s="46">
        <f t="shared" si="4"/>
        <v>0.8687084491</v>
      </c>
      <c r="G171" s="46">
        <f t="shared" si="5"/>
        <v>24.13129155</v>
      </c>
      <c r="H171" s="46">
        <f t="shared" si="6"/>
        <v>50.32943265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10">
        <f t="shared" si="1"/>
        <v>150</v>
      </c>
      <c r="B172" s="45">
        <f t="shared" si="2"/>
        <v>0.14</v>
      </c>
      <c r="C172" s="46">
        <f>IF(A172="","",IF(ISBLANK($E$10),MIN(MAX($E$7*H171+IF(plusinterest,F172,0),$E$9),F172+H171),MIN($E$10,H171+F172)))</f>
        <v>25</v>
      </c>
      <c r="D172" s="47"/>
      <c r="E172" s="46">
        <f t="shared" si="3"/>
        <v>25</v>
      </c>
      <c r="F172" s="46">
        <f t="shared" si="4"/>
        <v>0.5871767143</v>
      </c>
      <c r="G172" s="46">
        <f t="shared" si="5"/>
        <v>24.41282329</v>
      </c>
      <c r="H172" s="46">
        <f t="shared" si="6"/>
        <v>25.91660937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10">
        <f t="shared" si="1"/>
        <v>151</v>
      </c>
      <c r="B173" s="45">
        <f t="shared" si="2"/>
        <v>0.14</v>
      </c>
      <c r="C173" s="46">
        <f>IF(A173="","",IF(ISBLANK($E$10),MIN(MAX($E$7*H172+IF(plusinterest,F173,0),$E$9),F173+H172),MIN($E$10,H172+F173)))</f>
        <v>25</v>
      </c>
      <c r="D173" s="47"/>
      <c r="E173" s="46">
        <f t="shared" si="3"/>
        <v>25</v>
      </c>
      <c r="F173" s="46">
        <f t="shared" si="4"/>
        <v>0.3023604426</v>
      </c>
      <c r="G173" s="46">
        <f t="shared" si="5"/>
        <v>24.69763956</v>
      </c>
      <c r="H173" s="46">
        <f t="shared" si="6"/>
        <v>1.218969812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10">
        <f t="shared" si="1"/>
        <v>152</v>
      </c>
      <c r="B174" s="45">
        <f t="shared" si="2"/>
        <v>0.14</v>
      </c>
      <c r="C174" s="46">
        <f>IF(A174="","",IF(ISBLANK($E$10),MIN(MAX($E$7*H173+IF(plusinterest,F174,0),$E$9),F174+H173),MIN($E$10,H173+F174)))</f>
        <v>1.233191126</v>
      </c>
      <c r="D174" s="47"/>
      <c r="E174" s="46">
        <f t="shared" si="3"/>
        <v>1.233191126</v>
      </c>
      <c r="F174" s="46">
        <f t="shared" si="4"/>
        <v>0.01422131447</v>
      </c>
      <c r="G174" s="46">
        <f t="shared" si="5"/>
        <v>1.218969812</v>
      </c>
      <c r="H174" s="46">
        <f t="shared" si="6"/>
        <v>0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10" t="str">
        <f t="shared" si="1"/>
        <v/>
      </c>
      <c r="B175" s="45" t="str">
        <f t="shared" si="2"/>
        <v/>
      </c>
      <c r="C175" s="46" t="str">
        <f>IF(A175="","",IF(ISBLANK($E$10),MIN(MAX($E$7*H174+IF(plusinterest,F175,0),$E$9),F175+H174),MIN($E$10,H174+F175)))</f>
        <v/>
      </c>
      <c r="D175" s="47"/>
      <c r="E175" s="46" t="str">
        <f t="shared" si="3"/>
        <v/>
      </c>
      <c r="F175" s="46" t="str">
        <f t="shared" si="4"/>
        <v/>
      </c>
      <c r="G175" s="46" t="str">
        <f t="shared" si="5"/>
        <v/>
      </c>
      <c r="H175" s="46" t="str">
        <f t="shared" si="6"/>
        <v/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10" t="str">
        <f t="shared" si="1"/>
        <v/>
      </c>
      <c r="B176" s="45" t="str">
        <f t="shared" si="2"/>
        <v/>
      </c>
      <c r="C176" s="46" t="str">
        <f>IF(A176="","",IF(ISBLANK($E$10),MIN(MAX($E$7*H175+IF(plusinterest,F176,0),$E$9),F176+H175),MIN($E$10,H175+F176)))</f>
        <v/>
      </c>
      <c r="D176" s="47"/>
      <c r="E176" s="46" t="str">
        <f t="shared" si="3"/>
        <v/>
      </c>
      <c r="F176" s="46" t="str">
        <f t="shared" si="4"/>
        <v/>
      </c>
      <c r="G176" s="46" t="str">
        <f t="shared" si="5"/>
        <v/>
      </c>
      <c r="H176" s="46" t="str">
        <f t="shared" si="6"/>
        <v/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10" t="str">
        <f t="shared" si="1"/>
        <v/>
      </c>
      <c r="B177" s="45" t="str">
        <f t="shared" si="2"/>
        <v/>
      </c>
      <c r="C177" s="46" t="str">
        <f>IF(A177="","",IF(ISBLANK($E$10),MIN(MAX($E$7*H176+IF(plusinterest,F177,0),$E$9),F177+H176),MIN($E$10,H176+F177)))</f>
        <v/>
      </c>
      <c r="D177" s="47"/>
      <c r="E177" s="46" t="str">
        <f t="shared" si="3"/>
        <v/>
      </c>
      <c r="F177" s="46" t="str">
        <f t="shared" si="4"/>
        <v/>
      </c>
      <c r="G177" s="46" t="str">
        <f t="shared" si="5"/>
        <v/>
      </c>
      <c r="H177" s="46" t="str">
        <f t="shared" si="6"/>
        <v/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10" t="str">
        <f t="shared" si="1"/>
        <v/>
      </c>
      <c r="B178" s="45" t="str">
        <f t="shared" si="2"/>
        <v/>
      </c>
      <c r="C178" s="46" t="str">
        <f>IF(A178="","",IF(ISBLANK($E$10),MIN(MAX($E$7*H177+IF(plusinterest,F178,0),$E$9),F178+H177),MIN($E$10,H177+F178)))</f>
        <v/>
      </c>
      <c r="D178" s="47"/>
      <c r="E178" s="46" t="str">
        <f t="shared" si="3"/>
        <v/>
      </c>
      <c r="F178" s="46" t="str">
        <f t="shared" si="4"/>
        <v/>
      </c>
      <c r="G178" s="46" t="str">
        <f t="shared" si="5"/>
        <v/>
      </c>
      <c r="H178" s="46" t="str">
        <f t="shared" si="6"/>
        <v/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10" t="str">
        <f t="shared" si="1"/>
        <v/>
      </c>
      <c r="B179" s="45" t="str">
        <f t="shared" si="2"/>
        <v/>
      </c>
      <c r="C179" s="46" t="str">
        <f>IF(A179="","",IF(ISBLANK($E$10),MIN(MAX($E$7*H178+IF(plusinterest,F179,0),$E$9),F179+H178),MIN($E$10,H178+F179)))</f>
        <v/>
      </c>
      <c r="D179" s="47"/>
      <c r="E179" s="46" t="str">
        <f t="shared" si="3"/>
        <v/>
      </c>
      <c r="F179" s="46" t="str">
        <f t="shared" si="4"/>
        <v/>
      </c>
      <c r="G179" s="46" t="str">
        <f t="shared" si="5"/>
        <v/>
      </c>
      <c r="H179" s="46" t="str">
        <f t="shared" si="6"/>
        <v/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10" t="str">
        <f t="shared" si="1"/>
        <v/>
      </c>
      <c r="B180" s="45" t="str">
        <f t="shared" si="2"/>
        <v/>
      </c>
      <c r="C180" s="46" t="str">
        <f>IF(A180="","",IF(ISBLANK($E$10),MIN(MAX($E$7*H179+IF(plusinterest,F180,0),$E$9),F180+H179),MIN($E$10,H179+F180)))</f>
        <v/>
      </c>
      <c r="D180" s="47"/>
      <c r="E180" s="46" t="str">
        <f t="shared" si="3"/>
        <v/>
      </c>
      <c r="F180" s="46" t="str">
        <f t="shared" si="4"/>
        <v/>
      </c>
      <c r="G180" s="46" t="str">
        <f t="shared" si="5"/>
        <v/>
      </c>
      <c r="H180" s="46" t="str">
        <f t="shared" si="6"/>
        <v/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10" t="str">
        <f t="shared" si="1"/>
        <v/>
      </c>
      <c r="B181" s="45" t="str">
        <f t="shared" si="2"/>
        <v/>
      </c>
      <c r="C181" s="46" t="str">
        <f>IF(A181="","",IF(ISBLANK($E$10),MIN(MAX($E$7*H180+IF(plusinterest,F181,0),$E$9),F181+H180),MIN($E$10,H180+F181)))</f>
        <v/>
      </c>
      <c r="D181" s="47"/>
      <c r="E181" s="46" t="str">
        <f t="shared" si="3"/>
        <v/>
      </c>
      <c r="F181" s="46" t="str">
        <f t="shared" si="4"/>
        <v/>
      </c>
      <c r="G181" s="46" t="str">
        <f t="shared" si="5"/>
        <v/>
      </c>
      <c r="H181" s="46" t="str">
        <f t="shared" si="6"/>
        <v/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10" t="str">
        <f t="shared" si="1"/>
        <v/>
      </c>
      <c r="B182" s="45" t="str">
        <f t="shared" si="2"/>
        <v/>
      </c>
      <c r="C182" s="46" t="str">
        <f>IF(A182="","",IF(ISBLANK($E$10),MIN(MAX($E$7*H181+IF(plusinterest,F182,0),$E$9),F182+H181),MIN($E$10,H181+F182)))</f>
        <v/>
      </c>
      <c r="D182" s="47"/>
      <c r="E182" s="46" t="str">
        <f t="shared" si="3"/>
        <v/>
      </c>
      <c r="F182" s="46" t="str">
        <f t="shared" si="4"/>
        <v/>
      </c>
      <c r="G182" s="46" t="str">
        <f t="shared" si="5"/>
        <v/>
      </c>
      <c r="H182" s="46" t="str">
        <f t="shared" si="6"/>
        <v/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10" t="str">
        <f t="shared" si="1"/>
        <v/>
      </c>
      <c r="B183" s="45" t="str">
        <f t="shared" si="2"/>
        <v/>
      </c>
      <c r="C183" s="46" t="str">
        <f>IF(A183="","",IF(ISBLANK($E$10),MIN(MAX($E$7*H182+IF(plusinterest,F183,0),$E$9),F183+H182),MIN($E$10,H182+F183)))</f>
        <v/>
      </c>
      <c r="D183" s="47"/>
      <c r="E183" s="46" t="str">
        <f t="shared" si="3"/>
        <v/>
      </c>
      <c r="F183" s="46" t="str">
        <f t="shared" si="4"/>
        <v/>
      </c>
      <c r="G183" s="46" t="str">
        <f t="shared" si="5"/>
        <v/>
      </c>
      <c r="H183" s="46" t="str">
        <f t="shared" si="6"/>
        <v/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10" t="str">
        <f t="shared" si="1"/>
        <v/>
      </c>
      <c r="B184" s="45" t="str">
        <f t="shared" si="2"/>
        <v/>
      </c>
      <c r="C184" s="46" t="str">
        <f>IF(A184="","",IF(ISBLANK($E$10),MIN(MAX($E$7*H183+IF(plusinterest,F184,0),$E$9),F184+H183),MIN($E$10,H183+F184)))</f>
        <v/>
      </c>
      <c r="D184" s="47"/>
      <c r="E184" s="46" t="str">
        <f t="shared" si="3"/>
        <v/>
      </c>
      <c r="F184" s="46" t="str">
        <f t="shared" si="4"/>
        <v/>
      </c>
      <c r="G184" s="46" t="str">
        <f t="shared" si="5"/>
        <v/>
      </c>
      <c r="H184" s="46" t="str">
        <f t="shared" si="6"/>
        <v/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10" t="str">
        <f t="shared" si="1"/>
        <v/>
      </c>
      <c r="B185" s="45" t="str">
        <f t="shared" si="2"/>
        <v/>
      </c>
      <c r="C185" s="46" t="str">
        <f>IF(A185="","",IF(ISBLANK($E$10),MIN(MAX($E$7*H184+IF(plusinterest,F185,0),$E$9),F185+H184),MIN($E$10,H184+F185)))</f>
        <v/>
      </c>
      <c r="D185" s="47"/>
      <c r="E185" s="46" t="str">
        <f t="shared" si="3"/>
        <v/>
      </c>
      <c r="F185" s="46" t="str">
        <f t="shared" si="4"/>
        <v/>
      </c>
      <c r="G185" s="46" t="str">
        <f t="shared" si="5"/>
        <v/>
      </c>
      <c r="H185" s="46" t="str">
        <f t="shared" si="6"/>
        <v/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10" t="str">
        <f t="shared" si="1"/>
        <v/>
      </c>
      <c r="B186" s="45" t="str">
        <f t="shared" si="2"/>
        <v/>
      </c>
      <c r="C186" s="46" t="str">
        <f>IF(A186="","",IF(ISBLANK($E$10),MIN(MAX($E$7*H185+IF(plusinterest,F186,0),$E$9),F186+H185),MIN($E$10,H185+F186)))</f>
        <v/>
      </c>
      <c r="D186" s="47"/>
      <c r="E186" s="46" t="str">
        <f t="shared" si="3"/>
        <v/>
      </c>
      <c r="F186" s="46" t="str">
        <f t="shared" si="4"/>
        <v/>
      </c>
      <c r="G186" s="46" t="str">
        <f t="shared" si="5"/>
        <v/>
      </c>
      <c r="H186" s="46" t="str">
        <f t="shared" si="6"/>
        <v/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10" t="str">
        <f t="shared" si="1"/>
        <v/>
      </c>
      <c r="B187" s="45" t="str">
        <f t="shared" si="2"/>
        <v/>
      </c>
      <c r="C187" s="46" t="str">
        <f>IF(A187="","",IF(ISBLANK($E$10),MIN(MAX($E$7*H186+IF(plusinterest,F187,0),$E$9),F187+H186),MIN($E$10,H186+F187)))</f>
        <v/>
      </c>
      <c r="D187" s="47"/>
      <c r="E187" s="46" t="str">
        <f t="shared" si="3"/>
        <v/>
      </c>
      <c r="F187" s="46" t="str">
        <f t="shared" si="4"/>
        <v/>
      </c>
      <c r="G187" s="46" t="str">
        <f t="shared" si="5"/>
        <v/>
      </c>
      <c r="H187" s="46" t="str">
        <f t="shared" si="6"/>
        <v/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10" t="str">
        <f t="shared" si="1"/>
        <v/>
      </c>
      <c r="B188" s="45" t="str">
        <f t="shared" si="2"/>
        <v/>
      </c>
      <c r="C188" s="46" t="str">
        <f>IF(A188="","",IF(ISBLANK($E$10),MIN(MAX($E$7*H187+IF(plusinterest,F188,0),$E$9),F188+H187),MIN($E$10,H187+F188)))</f>
        <v/>
      </c>
      <c r="D188" s="47"/>
      <c r="E188" s="46" t="str">
        <f t="shared" si="3"/>
        <v/>
      </c>
      <c r="F188" s="46" t="str">
        <f t="shared" si="4"/>
        <v/>
      </c>
      <c r="G188" s="46" t="str">
        <f t="shared" si="5"/>
        <v/>
      </c>
      <c r="H188" s="46" t="str">
        <f t="shared" si="6"/>
        <v/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10" t="str">
        <f t="shared" si="1"/>
        <v/>
      </c>
      <c r="B189" s="45" t="str">
        <f t="shared" si="2"/>
        <v/>
      </c>
      <c r="C189" s="46" t="str">
        <f>IF(A189="","",IF(ISBLANK($E$10),MIN(MAX($E$7*H188+IF(plusinterest,F189,0),$E$9),F189+H188),MIN($E$10,H188+F189)))</f>
        <v/>
      </c>
      <c r="D189" s="47"/>
      <c r="E189" s="46" t="str">
        <f t="shared" si="3"/>
        <v/>
      </c>
      <c r="F189" s="46" t="str">
        <f t="shared" si="4"/>
        <v/>
      </c>
      <c r="G189" s="46" t="str">
        <f t="shared" si="5"/>
        <v/>
      </c>
      <c r="H189" s="46" t="str">
        <f t="shared" si="6"/>
        <v/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10" t="str">
        <f t="shared" si="1"/>
        <v/>
      </c>
      <c r="B190" s="45" t="str">
        <f t="shared" si="2"/>
        <v/>
      </c>
      <c r="C190" s="46" t="str">
        <f>IF(A190="","",IF(ISBLANK($E$10),MIN(MAX($E$7*H189+IF(plusinterest,F190,0),$E$9),F190+H189),MIN($E$10,H189+F190)))</f>
        <v/>
      </c>
      <c r="D190" s="47"/>
      <c r="E190" s="46" t="str">
        <f t="shared" si="3"/>
        <v/>
      </c>
      <c r="F190" s="46" t="str">
        <f t="shared" si="4"/>
        <v/>
      </c>
      <c r="G190" s="46" t="str">
        <f t="shared" si="5"/>
        <v/>
      </c>
      <c r="H190" s="46" t="str">
        <f t="shared" si="6"/>
        <v/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10" t="str">
        <f t="shared" si="1"/>
        <v/>
      </c>
      <c r="B191" s="45" t="str">
        <f t="shared" si="2"/>
        <v/>
      </c>
      <c r="C191" s="46" t="str">
        <f>IF(A191="","",IF(ISBLANK($E$10),MIN(MAX($E$7*H190+IF(plusinterest,F191,0),$E$9),F191+H190),MIN($E$10,H190+F191)))</f>
        <v/>
      </c>
      <c r="D191" s="47"/>
      <c r="E191" s="46" t="str">
        <f t="shared" si="3"/>
        <v/>
      </c>
      <c r="F191" s="46" t="str">
        <f t="shared" si="4"/>
        <v/>
      </c>
      <c r="G191" s="46" t="str">
        <f t="shared" si="5"/>
        <v/>
      </c>
      <c r="H191" s="46" t="str">
        <f t="shared" si="6"/>
        <v/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10" t="str">
        <f t="shared" si="1"/>
        <v/>
      </c>
      <c r="B192" s="45" t="str">
        <f t="shared" si="2"/>
        <v/>
      </c>
      <c r="C192" s="46" t="str">
        <f>IF(A192="","",IF(ISBLANK($E$10),MIN(MAX($E$7*H191+IF(plusinterest,F192,0),$E$9),F192+H191),MIN($E$10,H191+F192)))</f>
        <v/>
      </c>
      <c r="D192" s="47"/>
      <c r="E192" s="46" t="str">
        <f t="shared" si="3"/>
        <v/>
      </c>
      <c r="F192" s="46" t="str">
        <f t="shared" si="4"/>
        <v/>
      </c>
      <c r="G192" s="46" t="str">
        <f t="shared" si="5"/>
        <v/>
      </c>
      <c r="H192" s="46" t="str">
        <f t="shared" si="6"/>
        <v/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10" t="str">
        <f t="shared" si="1"/>
        <v/>
      </c>
      <c r="B193" s="45" t="str">
        <f t="shared" si="2"/>
        <v/>
      </c>
      <c r="C193" s="46" t="str">
        <f>IF(A193="","",IF(ISBLANK($E$10),MIN(MAX($E$7*H192+IF(plusinterest,F193,0),$E$9),F193+H192),MIN($E$10,H192+F193)))</f>
        <v/>
      </c>
      <c r="D193" s="47"/>
      <c r="E193" s="46" t="str">
        <f t="shared" si="3"/>
        <v/>
      </c>
      <c r="F193" s="46" t="str">
        <f t="shared" si="4"/>
        <v/>
      </c>
      <c r="G193" s="46" t="str">
        <f t="shared" si="5"/>
        <v/>
      </c>
      <c r="H193" s="46" t="str">
        <f t="shared" si="6"/>
        <v/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10" t="str">
        <f t="shared" si="1"/>
        <v/>
      </c>
      <c r="B194" s="45" t="str">
        <f t="shared" si="2"/>
        <v/>
      </c>
      <c r="C194" s="46" t="str">
        <f>IF(A194="","",IF(ISBLANK($E$10),MIN(MAX($E$7*H193+IF(plusinterest,F194,0),$E$9),F194+H193),MIN($E$10,H193+F194)))</f>
        <v/>
      </c>
      <c r="D194" s="47"/>
      <c r="E194" s="46" t="str">
        <f t="shared" si="3"/>
        <v/>
      </c>
      <c r="F194" s="46" t="str">
        <f t="shared" si="4"/>
        <v/>
      </c>
      <c r="G194" s="46" t="str">
        <f t="shared" si="5"/>
        <v/>
      </c>
      <c r="H194" s="46" t="str">
        <f t="shared" si="6"/>
        <v/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10" t="str">
        <f t="shared" si="1"/>
        <v/>
      </c>
      <c r="B195" s="45" t="str">
        <f t="shared" si="2"/>
        <v/>
      </c>
      <c r="C195" s="46" t="str">
        <f>IF(A195="","",IF(ISBLANK($E$10),MIN(MAX($E$7*H194+IF(plusinterest,F195,0),$E$9),F195+H194),MIN($E$10,H194+F195)))</f>
        <v/>
      </c>
      <c r="D195" s="47"/>
      <c r="E195" s="46" t="str">
        <f t="shared" si="3"/>
        <v/>
      </c>
      <c r="F195" s="46" t="str">
        <f t="shared" si="4"/>
        <v/>
      </c>
      <c r="G195" s="46" t="str">
        <f t="shared" si="5"/>
        <v/>
      </c>
      <c r="H195" s="46" t="str">
        <f t="shared" si="6"/>
        <v/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10" t="str">
        <f t="shared" si="1"/>
        <v/>
      </c>
      <c r="B196" s="45" t="str">
        <f t="shared" si="2"/>
        <v/>
      </c>
      <c r="C196" s="46" t="str">
        <f>IF(A196="","",IF(ISBLANK($E$10),MIN(MAX($E$7*H195+IF(plusinterest,F196,0),$E$9),F196+H195),MIN($E$10,H195+F196)))</f>
        <v/>
      </c>
      <c r="D196" s="47"/>
      <c r="E196" s="46" t="str">
        <f t="shared" si="3"/>
        <v/>
      </c>
      <c r="F196" s="46" t="str">
        <f t="shared" si="4"/>
        <v/>
      </c>
      <c r="G196" s="46" t="str">
        <f t="shared" si="5"/>
        <v/>
      </c>
      <c r="H196" s="46" t="str">
        <f t="shared" si="6"/>
        <v/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10" t="str">
        <f t="shared" si="1"/>
        <v/>
      </c>
      <c r="B197" s="45" t="str">
        <f t="shared" si="2"/>
        <v/>
      </c>
      <c r="C197" s="46" t="str">
        <f>IF(A197="","",IF(ISBLANK($E$10),MIN(MAX($E$7*H196+IF(plusinterest,F197,0),$E$9),F197+H196),MIN($E$10,H196+F197)))</f>
        <v/>
      </c>
      <c r="D197" s="47"/>
      <c r="E197" s="46" t="str">
        <f t="shared" si="3"/>
        <v/>
      </c>
      <c r="F197" s="46" t="str">
        <f t="shared" si="4"/>
        <v/>
      </c>
      <c r="G197" s="46" t="str">
        <f t="shared" si="5"/>
        <v/>
      </c>
      <c r="H197" s="46" t="str">
        <f t="shared" si="6"/>
        <v/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10" t="str">
        <f t="shared" si="1"/>
        <v/>
      </c>
      <c r="B198" s="45" t="str">
        <f t="shared" si="2"/>
        <v/>
      </c>
      <c r="C198" s="46" t="str">
        <f>IF(A198="","",IF(ISBLANK($E$10),MIN(MAX($E$7*H197+IF(plusinterest,F198,0),$E$9),F198+H197),MIN($E$10,H197+F198)))</f>
        <v/>
      </c>
      <c r="D198" s="47"/>
      <c r="E198" s="46" t="str">
        <f t="shared" si="3"/>
        <v/>
      </c>
      <c r="F198" s="46" t="str">
        <f t="shared" si="4"/>
        <v/>
      </c>
      <c r="G198" s="46" t="str">
        <f t="shared" si="5"/>
        <v/>
      </c>
      <c r="H198" s="46" t="str">
        <f t="shared" si="6"/>
        <v/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10" t="str">
        <f t="shared" si="1"/>
        <v/>
      </c>
      <c r="B199" s="45" t="str">
        <f t="shared" si="2"/>
        <v/>
      </c>
      <c r="C199" s="46" t="str">
        <f>IF(A199="","",IF(ISBLANK($E$10),MIN(MAX($E$7*H198+IF(plusinterest,F199,0),$E$9),F199+H198),MIN($E$10,H198+F199)))</f>
        <v/>
      </c>
      <c r="D199" s="47"/>
      <c r="E199" s="46" t="str">
        <f t="shared" si="3"/>
        <v/>
      </c>
      <c r="F199" s="46" t="str">
        <f t="shared" si="4"/>
        <v/>
      </c>
      <c r="G199" s="46" t="str">
        <f t="shared" si="5"/>
        <v/>
      </c>
      <c r="H199" s="46" t="str">
        <f t="shared" si="6"/>
        <v/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10" t="str">
        <f t="shared" si="1"/>
        <v/>
      </c>
      <c r="B200" s="45" t="str">
        <f t="shared" si="2"/>
        <v/>
      </c>
      <c r="C200" s="46" t="str">
        <f>IF(A200="","",IF(ISBLANK($E$10),MIN(MAX($E$7*H199+IF(plusinterest,F200,0),$E$9),F200+H199),MIN($E$10,H199+F200)))</f>
        <v/>
      </c>
      <c r="D200" s="47"/>
      <c r="E200" s="46" t="str">
        <f t="shared" si="3"/>
        <v/>
      </c>
      <c r="F200" s="46" t="str">
        <f t="shared" si="4"/>
        <v/>
      </c>
      <c r="G200" s="46" t="str">
        <f t="shared" si="5"/>
        <v/>
      </c>
      <c r="H200" s="46" t="str">
        <f t="shared" si="6"/>
        <v/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10" t="str">
        <f t="shared" si="1"/>
        <v/>
      </c>
      <c r="B201" s="45" t="str">
        <f t="shared" si="2"/>
        <v/>
      </c>
      <c r="C201" s="46" t="str">
        <f>IF(A201="","",IF(ISBLANK($E$10),MIN(MAX($E$7*H200+IF(plusinterest,F201,0),$E$9),F201+H200),MIN($E$10,H200+F201)))</f>
        <v/>
      </c>
      <c r="D201" s="47"/>
      <c r="E201" s="46" t="str">
        <f t="shared" si="3"/>
        <v/>
      </c>
      <c r="F201" s="46" t="str">
        <f t="shared" si="4"/>
        <v/>
      </c>
      <c r="G201" s="46" t="str">
        <f t="shared" si="5"/>
        <v/>
      </c>
      <c r="H201" s="46" t="str">
        <f t="shared" si="6"/>
        <v/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10" t="str">
        <f t="shared" si="1"/>
        <v/>
      </c>
      <c r="B202" s="45" t="str">
        <f t="shared" si="2"/>
        <v/>
      </c>
      <c r="C202" s="46" t="str">
        <f>IF(A202="","",IF(ISBLANK($E$10),MIN(MAX($E$7*H201+IF(plusinterest,F202,0),$E$9),F202+H201),MIN($E$10,H201+F202)))</f>
        <v/>
      </c>
      <c r="D202" s="47"/>
      <c r="E202" s="46" t="str">
        <f t="shared" si="3"/>
        <v/>
      </c>
      <c r="F202" s="46" t="str">
        <f t="shared" si="4"/>
        <v/>
      </c>
      <c r="G202" s="46" t="str">
        <f t="shared" si="5"/>
        <v/>
      </c>
      <c r="H202" s="46" t="str">
        <f t="shared" si="6"/>
        <v/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10" t="str">
        <f t="shared" si="1"/>
        <v/>
      </c>
      <c r="B203" s="45" t="str">
        <f t="shared" si="2"/>
        <v/>
      </c>
      <c r="C203" s="46" t="str">
        <f>IF(A203="","",IF(ISBLANK($E$10),MIN(MAX($E$7*H202+IF(plusinterest,F203,0),$E$9),F203+H202),MIN($E$10,H202+F203)))</f>
        <v/>
      </c>
      <c r="D203" s="47"/>
      <c r="E203" s="46" t="str">
        <f t="shared" si="3"/>
        <v/>
      </c>
      <c r="F203" s="46" t="str">
        <f t="shared" si="4"/>
        <v/>
      </c>
      <c r="G203" s="46" t="str">
        <f t="shared" si="5"/>
        <v/>
      </c>
      <c r="H203" s="46" t="str">
        <f t="shared" si="6"/>
        <v/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10" t="str">
        <f t="shared" si="1"/>
        <v/>
      </c>
      <c r="B204" s="45" t="str">
        <f t="shared" si="2"/>
        <v/>
      </c>
      <c r="C204" s="46" t="str">
        <f>IF(A204="","",IF(ISBLANK($E$10),MIN(MAX($E$7*H203+IF(plusinterest,F204,0),$E$9),F204+H203),MIN($E$10,H203+F204)))</f>
        <v/>
      </c>
      <c r="D204" s="47"/>
      <c r="E204" s="46" t="str">
        <f t="shared" si="3"/>
        <v/>
      </c>
      <c r="F204" s="46" t="str">
        <f t="shared" si="4"/>
        <v/>
      </c>
      <c r="G204" s="46" t="str">
        <f t="shared" si="5"/>
        <v/>
      </c>
      <c r="H204" s="46" t="str">
        <f t="shared" si="6"/>
        <v/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10" t="str">
        <f t="shared" si="1"/>
        <v/>
      </c>
      <c r="B205" s="45" t="str">
        <f t="shared" si="2"/>
        <v/>
      </c>
      <c r="C205" s="46" t="str">
        <f>IF(A205="","",IF(ISBLANK($E$10),MIN(MAX($E$7*H204+IF(plusinterest,F205,0),$E$9),F205+H204),MIN($E$10,H204+F205)))</f>
        <v/>
      </c>
      <c r="D205" s="47"/>
      <c r="E205" s="46" t="str">
        <f t="shared" si="3"/>
        <v/>
      </c>
      <c r="F205" s="46" t="str">
        <f t="shared" si="4"/>
        <v/>
      </c>
      <c r="G205" s="46" t="str">
        <f t="shared" si="5"/>
        <v/>
      </c>
      <c r="H205" s="46" t="str">
        <f t="shared" si="6"/>
        <v/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10" t="str">
        <f t="shared" si="1"/>
        <v/>
      </c>
      <c r="B206" s="45" t="str">
        <f t="shared" si="2"/>
        <v/>
      </c>
      <c r="C206" s="46" t="str">
        <f>IF(A206="","",IF(ISBLANK($E$10),MIN(MAX($E$7*H205+IF(plusinterest,F206,0),$E$9),F206+H205),MIN($E$10,H205+F206)))</f>
        <v/>
      </c>
      <c r="D206" s="47"/>
      <c r="E206" s="46" t="str">
        <f t="shared" si="3"/>
        <v/>
      </c>
      <c r="F206" s="46" t="str">
        <f t="shared" si="4"/>
        <v/>
      </c>
      <c r="G206" s="46" t="str">
        <f t="shared" si="5"/>
        <v/>
      </c>
      <c r="H206" s="46" t="str">
        <f t="shared" si="6"/>
        <v/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10" t="str">
        <f t="shared" si="1"/>
        <v/>
      </c>
      <c r="B207" s="45" t="str">
        <f t="shared" si="2"/>
        <v/>
      </c>
      <c r="C207" s="46" t="str">
        <f>IF(A207="","",IF(ISBLANK($E$10),MIN(MAX($E$7*H206+IF(plusinterest,F207,0),$E$9),F207+H206),MIN($E$10,H206+F207)))</f>
        <v/>
      </c>
      <c r="D207" s="47"/>
      <c r="E207" s="46" t="str">
        <f t="shared" si="3"/>
        <v/>
      </c>
      <c r="F207" s="46" t="str">
        <f t="shared" si="4"/>
        <v/>
      </c>
      <c r="G207" s="46" t="str">
        <f t="shared" si="5"/>
        <v/>
      </c>
      <c r="H207" s="46" t="str">
        <f t="shared" si="6"/>
        <v/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10" t="str">
        <f t="shared" si="1"/>
        <v/>
      </c>
      <c r="B208" s="45" t="str">
        <f t="shared" si="2"/>
        <v/>
      </c>
      <c r="C208" s="46" t="str">
        <f>IF(A208="","",IF(ISBLANK($E$10),MIN(MAX($E$7*H207+IF(plusinterest,F208,0),$E$9),F208+H207),MIN($E$10,H207+F208)))</f>
        <v/>
      </c>
      <c r="D208" s="47"/>
      <c r="E208" s="46" t="str">
        <f t="shared" si="3"/>
        <v/>
      </c>
      <c r="F208" s="46" t="str">
        <f t="shared" si="4"/>
        <v/>
      </c>
      <c r="G208" s="46" t="str">
        <f t="shared" si="5"/>
        <v/>
      </c>
      <c r="H208" s="46" t="str">
        <f t="shared" si="6"/>
        <v/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10" t="str">
        <f t="shared" si="1"/>
        <v/>
      </c>
      <c r="B209" s="45" t="str">
        <f t="shared" si="2"/>
        <v/>
      </c>
      <c r="C209" s="46" t="str">
        <f>IF(A209="","",IF(ISBLANK($E$10),MIN(MAX($E$7*H208+IF(plusinterest,F209,0),$E$9),F209+H208),MIN($E$10,H208+F209)))</f>
        <v/>
      </c>
      <c r="D209" s="47"/>
      <c r="E209" s="46" t="str">
        <f t="shared" si="3"/>
        <v/>
      </c>
      <c r="F209" s="46" t="str">
        <f t="shared" si="4"/>
        <v/>
      </c>
      <c r="G209" s="46" t="str">
        <f t="shared" si="5"/>
        <v/>
      </c>
      <c r="H209" s="46" t="str">
        <f t="shared" si="6"/>
        <v/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10" t="str">
        <f t="shared" si="1"/>
        <v/>
      </c>
      <c r="B210" s="45" t="str">
        <f t="shared" si="2"/>
        <v/>
      </c>
      <c r="C210" s="46" t="str">
        <f>IF(A210="","",IF(ISBLANK($E$10),MIN(MAX($E$7*H209+IF(plusinterest,F210,0),$E$9),F210+H209),MIN($E$10,H209+F210)))</f>
        <v/>
      </c>
      <c r="D210" s="47"/>
      <c r="E210" s="46" t="str">
        <f t="shared" si="3"/>
        <v/>
      </c>
      <c r="F210" s="46" t="str">
        <f t="shared" si="4"/>
        <v/>
      </c>
      <c r="G210" s="46" t="str">
        <f t="shared" si="5"/>
        <v/>
      </c>
      <c r="H210" s="46" t="str">
        <f t="shared" si="6"/>
        <v/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10" t="str">
        <f t="shared" si="1"/>
        <v/>
      </c>
      <c r="B211" s="45" t="str">
        <f t="shared" si="2"/>
        <v/>
      </c>
      <c r="C211" s="46" t="str">
        <f>IF(A211="","",IF(ISBLANK($E$10),MIN(MAX($E$7*H210+IF(plusinterest,F211,0),$E$9),F211+H210),MIN($E$10,H210+F211)))</f>
        <v/>
      </c>
      <c r="D211" s="47"/>
      <c r="E211" s="46" t="str">
        <f t="shared" si="3"/>
        <v/>
      </c>
      <c r="F211" s="46" t="str">
        <f t="shared" si="4"/>
        <v/>
      </c>
      <c r="G211" s="46" t="str">
        <f t="shared" si="5"/>
        <v/>
      </c>
      <c r="H211" s="46" t="str">
        <f t="shared" si="6"/>
        <v/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10" t="str">
        <f t="shared" si="1"/>
        <v/>
      </c>
      <c r="B212" s="45" t="str">
        <f t="shared" si="2"/>
        <v/>
      </c>
      <c r="C212" s="46" t="str">
        <f>IF(A212="","",IF(ISBLANK($E$10),MIN(MAX($E$7*H211+IF(plusinterest,F212,0),$E$9),F212+H211),MIN($E$10,H211+F212)))</f>
        <v/>
      </c>
      <c r="D212" s="47"/>
      <c r="E212" s="46" t="str">
        <f t="shared" si="3"/>
        <v/>
      </c>
      <c r="F212" s="46" t="str">
        <f t="shared" si="4"/>
        <v/>
      </c>
      <c r="G212" s="46" t="str">
        <f t="shared" si="5"/>
        <v/>
      </c>
      <c r="H212" s="46" t="str">
        <f t="shared" si="6"/>
        <v/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10" t="str">
        <f t="shared" si="1"/>
        <v/>
      </c>
      <c r="B213" s="45" t="str">
        <f t="shared" si="2"/>
        <v/>
      </c>
      <c r="C213" s="46" t="str">
        <f>IF(A213="","",IF(ISBLANK($E$10),MIN(MAX($E$7*H212+IF(plusinterest,F213,0),$E$9),F213+H212),MIN($E$10,H212+F213)))</f>
        <v/>
      </c>
      <c r="D213" s="47"/>
      <c r="E213" s="46" t="str">
        <f t="shared" si="3"/>
        <v/>
      </c>
      <c r="F213" s="46" t="str">
        <f t="shared" si="4"/>
        <v/>
      </c>
      <c r="G213" s="46" t="str">
        <f t="shared" si="5"/>
        <v/>
      </c>
      <c r="H213" s="46" t="str">
        <f t="shared" si="6"/>
        <v/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10" t="str">
        <f t="shared" si="1"/>
        <v/>
      </c>
      <c r="B214" s="45" t="str">
        <f t="shared" si="2"/>
        <v/>
      </c>
      <c r="C214" s="46" t="str">
        <f>IF(A214="","",IF(ISBLANK($E$10),MIN(MAX($E$7*H213+IF(plusinterest,F214,0),$E$9),F214+H213),MIN($E$10,H213+F214)))</f>
        <v/>
      </c>
      <c r="D214" s="47"/>
      <c r="E214" s="46" t="str">
        <f t="shared" si="3"/>
        <v/>
      </c>
      <c r="F214" s="46" t="str">
        <f t="shared" si="4"/>
        <v/>
      </c>
      <c r="G214" s="46" t="str">
        <f t="shared" si="5"/>
        <v/>
      </c>
      <c r="H214" s="46" t="str">
        <f t="shared" si="6"/>
        <v/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10" t="str">
        <f t="shared" si="1"/>
        <v/>
      </c>
      <c r="B215" s="45" t="str">
        <f t="shared" si="2"/>
        <v/>
      </c>
      <c r="C215" s="46" t="str">
        <f>IF(A215="","",IF(ISBLANK($E$10),MIN(MAX($E$7*H214+IF(plusinterest,F215,0),$E$9),F215+H214),MIN($E$10,H214+F215)))</f>
        <v/>
      </c>
      <c r="D215" s="47"/>
      <c r="E215" s="46" t="str">
        <f t="shared" si="3"/>
        <v/>
      </c>
      <c r="F215" s="46" t="str">
        <f t="shared" si="4"/>
        <v/>
      </c>
      <c r="G215" s="46" t="str">
        <f t="shared" si="5"/>
        <v/>
      </c>
      <c r="H215" s="46" t="str">
        <f t="shared" si="6"/>
        <v/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10" t="str">
        <f t="shared" si="1"/>
        <v/>
      </c>
      <c r="B216" s="45" t="str">
        <f t="shared" si="2"/>
        <v/>
      </c>
      <c r="C216" s="46" t="str">
        <f>IF(A216="","",IF(ISBLANK($E$10),MIN(MAX($E$7*H215+IF(plusinterest,F216,0),$E$9),F216+H215),MIN($E$10,H215+F216)))</f>
        <v/>
      </c>
      <c r="D216" s="47"/>
      <c r="E216" s="46" t="str">
        <f t="shared" si="3"/>
        <v/>
      </c>
      <c r="F216" s="46" t="str">
        <f t="shared" si="4"/>
        <v/>
      </c>
      <c r="G216" s="46" t="str">
        <f t="shared" si="5"/>
        <v/>
      </c>
      <c r="H216" s="46" t="str">
        <f t="shared" si="6"/>
        <v/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10" t="str">
        <f t="shared" si="1"/>
        <v/>
      </c>
      <c r="B217" s="45" t="str">
        <f t="shared" si="2"/>
        <v/>
      </c>
      <c r="C217" s="46" t="str">
        <f>IF(A217="","",IF(ISBLANK($E$10),MIN(MAX($E$7*H216+IF(plusinterest,F217,0),$E$9),F217+H216),MIN($E$10,H216+F217)))</f>
        <v/>
      </c>
      <c r="D217" s="47"/>
      <c r="E217" s="46" t="str">
        <f t="shared" si="3"/>
        <v/>
      </c>
      <c r="F217" s="46" t="str">
        <f t="shared" si="4"/>
        <v/>
      </c>
      <c r="G217" s="46" t="str">
        <f t="shared" si="5"/>
        <v/>
      </c>
      <c r="H217" s="46" t="str">
        <f t="shared" si="6"/>
        <v/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10" t="str">
        <f t="shared" si="1"/>
        <v/>
      </c>
      <c r="B218" s="45" t="str">
        <f t="shared" si="2"/>
        <v/>
      </c>
      <c r="C218" s="46" t="str">
        <f>IF(A218="","",IF(ISBLANK($E$10),MIN(MAX($E$7*H217+IF(plusinterest,F218,0),$E$9),F218+H217),MIN($E$10,H217+F218)))</f>
        <v/>
      </c>
      <c r="D218" s="47"/>
      <c r="E218" s="46" t="str">
        <f t="shared" si="3"/>
        <v/>
      </c>
      <c r="F218" s="46" t="str">
        <f t="shared" si="4"/>
        <v/>
      </c>
      <c r="G218" s="46" t="str">
        <f t="shared" si="5"/>
        <v/>
      </c>
      <c r="H218" s="46" t="str">
        <f t="shared" si="6"/>
        <v/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10" t="str">
        <f t="shared" si="1"/>
        <v/>
      </c>
      <c r="B219" s="45" t="str">
        <f t="shared" si="2"/>
        <v/>
      </c>
      <c r="C219" s="46" t="str">
        <f>IF(A219="","",IF(ISBLANK($E$10),MIN(MAX($E$7*H218+IF(plusinterest,F219,0),$E$9),F219+H218),MIN($E$10,H218+F219)))</f>
        <v/>
      </c>
      <c r="D219" s="47"/>
      <c r="E219" s="46" t="str">
        <f t="shared" si="3"/>
        <v/>
      </c>
      <c r="F219" s="46" t="str">
        <f t="shared" si="4"/>
        <v/>
      </c>
      <c r="G219" s="46" t="str">
        <f t="shared" si="5"/>
        <v/>
      </c>
      <c r="H219" s="46" t="str">
        <f t="shared" si="6"/>
        <v/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10" t="str">
        <f t="shared" si="1"/>
        <v/>
      </c>
      <c r="B220" s="45" t="str">
        <f t="shared" si="2"/>
        <v/>
      </c>
      <c r="C220" s="46" t="str">
        <f>IF(A220="","",IF(ISBLANK($E$10),MIN(MAX($E$7*H219+IF(plusinterest,F220,0),$E$9),F220+H219),MIN($E$10,H219+F220)))</f>
        <v/>
      </c>
      <c r="D220" s="47"/>
      <c r="E220" s="46" t="str">
        <f t="shared" si="3"/>
        <v/>
      </c>
      <c r="F220" s="46" t="str">
        <f t="shared" si="4"/>
        <v/>
      </c>
      <c r="G220" s="46" t="str">
        <f t="shared" si="5"/>
        <v/>
      </c>
      <c r="H220" s="46" t="str">
        <f t="shared" si="6"/>
        <v/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10" t="str">
        <f t="shared" si="1"/>
        <v/>
      </c>
      <c r="B221" s="45" t="str">
        <f t="shared" si="2"/>
        <v/>
      </c>
      <c r="C221" s="46" t="str">
        <f>IF(A221="","",IF(ISBLANK($E$10),MIN(MAX($E$7*H220+IF(plusinterest,F221,0),$E$9),F221+H220),MIN($E$10,H220+F221)))</f>
        <v/>
      </c>
      <c r="D221" s="47"/>
      <c r="E221" s="46" t="str">
        <f t="shared" si="3"/>
        <v/>
      </c>
      <c r="F221" s="46" t="str">
        <f t="shared" si="4"/>
        <v/>
      </c>
      <c r="G221" s="46" t="str">
        <f t="shared" si="5"/>
        <v/>
      </c>
      <c r="H221" s="46" t="str">
        <f t="shared" si="6"/>
        <v/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10" t="str">
        <f t="shared" si="1"/>
        <v/>
      </c>
      <c r="B222" s="45" t="str">
        <f t="shared" si="2"/>
        <v/>
      </c>
      <c r="C222" s="46" t="str">
        <f>IF(A222="","",IF(ISBLANK($E$10),MIN(MAX($E$7*H221+IF(plusinterest,F222,0),$E$9),F222+H221),MIN($E$10,H221+F222)))</f>
        <v/>
      </c>
      <c r="D222" s="47"/>
      <c r="E222" s="46" t="str">
        <f t="shared" si="3"/>
        <v/>
      </c>
      <c r="F222" s="46" t="str">
        <f t="shared" si="4"/>
        <v/>
      </c>
      <c r="G222" s="46" t="str">
        <f t="shared" si="5"/>
        <v/>
      </c>
      <c r="H222" s="46" t="str">
        <f t="shared" si="6"/>
        <v/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10" t="str">
        <f t="shared" si="1"/>
        <v/>
      </c>
      <c r="B223" s="45" t="str">
        <f t="shared" si="2"/>
        <v/>
      </c>
      <c r="C223" s="46" t="str">
        <f>IF(A223="","",IF(ISBLANK($E$10),MIN(MAX($E$7*H222+IF(plusinterest,F223,0),$E$9),F223+H222),MIN($E$10,H222+F223)))</f>
        <v/>
      </c>
      <c r="D223" s="47"/>
      <c r="E223" s="46" t="str">
        <f t="shared" si="3"/>
        <v/>
      </c>
      <c r="F223" s="46" t="str">
        <f t="shared" si="4"/>
        <v/>
      </c>
      <c r="G223" s="46" t="str">
        <f t="shared" si="5"/>
        <v/>
      </c>
      <c r="H223" s="46" t="str">
        <f t="shared" si="6"/>
        <v/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10" t="str">
        <f t="shared" si="1"/>
        <v/>
      </c>
      <c r="B224" s="45" t="str">
        <f t="shared" si="2"/>
        <v/>
      </c>
      <c r="C224" s="46" t="str">
        <f>IF(A224="","",IF(ISBLANK($E$10),MIN(MAX($E$7*H223+IF(plusinterest,F224,0),$E$9),F224+H223),MIN($E$10,H223+F224)))</f>
        <v/>
      </c>
      <c r="D224" s="47"/>
      <c r="E224" s="46" t="str">
        <f t="shared" si="3"/>
        <v/>
      </c>
      <c r="F224" s="46" t="str">
        <f t="shared" si="4"/>
        <v/>
      </c>
      <c r="G224" s="46" t="str">
        <f t="shared" si="5"/>
        <v/>
      </c>
      <c r="H224" s="46" t="str">
        <f t="shared" si="6"/>
        <v/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10" t="str">
        <f t="shared" si="1"/>
        <v/>
      </c>
      <c r="B225" s="45" t="str">
        <f t="shared" si="2"/>
        <v/>
      </c>
      <c r="C225" s="46" t="str">
        <f>IF(A225="","",IF(ISBLANK($E$10),MIN(MAX($E$7*H224+IF(plusinterest,F225,0),$E$9),F225+H224),MIN($E$10,H224+F225)))</f>
        <v/>
      </c>
      <c r="D225" s="47"/>
      <c r="E225" s="46" t="str">
        <f t="shared" si="3"/>
        <v/>
      </c>
      <c r="F225" s="46" t="str">
        <f t="shared" si="4"/>
        <v/>
      </c>
      <c r="G225" s="46" t="str">
        <f t="shared" si="5"/>
        <v/>
      </c>
      <c r="H225" s="46" t="str">
        <f t="shared" si="6"/>
        <v/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10" t="str">
        <f t="shared" si="1"/>
        <v/>
      </c>
      <c r="B226" s="45" t="str">
        <f t="shared" si="2"/>
        <v/>
      </c>
      <c r="C226" s="46" t="str">
        <f>IF(A226="","",IF(ISBLANK($E$10),MIN(MAX($E$7*H225+IF(plusinterest,F226,0),$E$9),F226+H225),MIN($E$10,H225+F226)))</f>
        <v/>
      </c>
      <c r="D226" s="47"/>
      <c r="E226" s="46" t="str">
        <f t="shared" si="3"/>
        <v/>
      </c>
      <c r="F226" s="46" t="str">
        <f t="shared" si="4"/>
        <v/>
      </c>
      <c r="G226" s="46" t="str">
        <f t="shared" si="5"/>
        <v/>
      </c>
      <c r="H226" s="46" t="str">
        <f t="shared" si="6"/>
        <v/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10" t="str">
        <f t="shared" si="1"/>
        <v/>
      </c>
      <c r="B227" s="45" t="str">
        <f t="shared" si="2"/>
        <v/>
      </c>
      <c r="C227" s="46" t="str">
        <f>IF(A227="","",IF(ISBLANK($E$10),MIN(MAX($E$7*H226+IF(plusinterest,F227,0),$E$9),F227+H226),MIN($E$10,H226+F227)))</f>
        <v/>
      </c>
      <c r="D227" s="47"/>
      <c r="E227" s="46" t="str">
        <f t="shared" si="3"/>
        <v/>
      </c>
      <c r="F227" s="46" t="str">
        <f t="shared" si="4"/>
        <v/>
      </c>
      <c r="G227" s="46" t="str">
        <f t="shared" si="5"/>
        <v/>
      </c>
      <c r="H227" s="46" t="str">
        <f t="shared" si="6"/>
        <v/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10" t="str">
        <f t="shared" si="1"/>
        <v/>
      </c>
      <c r="B228" s="45" t="str">
        <f t="shared" si="2"/>
        <v/>
      </c>
      <c r="C228" s="46" t="str">
        <f>IF(A228="","",IF(ISBLANK($E$10),MIN(MAX($E$7*H227+IF(plusinterest,F228,0),$E$9),F228+H227),MIN($E$10,H227+F228)))</f>
        <v/>
      </c>
      <c r="D228" s="47"/>
      <c r="E228" s="46" t="str">
        <f t="shared" si="3"/>
        <v/>
      </c>
      <c r="F228" s="46" t="str">
        <f t="shared" si="4"/>
        <v/>
      </c>
      <c r="G228" s="46" t="str">
        <f t="shared" si="5"/>
        <v/>
      </c>
      <c r="H228" s="46" t="str">
        <f t="shared" si="6"/>
        <v/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10" t="str">
        <f t="shared" si="1"/>
        <v/>
      </c>
      <c r="B229" s="45" t="str">
        <f t="shared" si="2"/>
        <v/>
      </c>
      <c r="C229" s="46" t="str">
        <f>IF(A229="","",IF(ISBLANK($E$10),MIN(MAX($E$7*H228+IF(plusinterest,F229,0),$E$9),F229+H228),MIN($E$10,H228+F229)))</f>
        <v/>
      </c>
      <c r="D229" s="47"/>
      <c r="E229" s="46" t="str">
        <f t="shared" si="3"/>
        <v/>
      </c>
      <c r="F229" s="46" t="str">
        <f t="shared" si="4"/>
        <v/>
      </c>
      <c r="G229" s="46" t="str">
        <f t="shared" si="5"/>
        <v/>
      </c>
      <c r="H229" s="46" t="str">
        <f t="shared" si="6"/>
        <v/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10" t="str">
        <f t="shared" si="1"/>
        <v/>
      </c>
      <c r="B230" s="45" t="str">
        <f t="shared" si="2"/>
        <v/>
      </c>
      <c r="C230" s="46" t="str">
        <f>IF(A230="","",IF(ISBLANK($E$10),MIN(MAX($E$7*H229+IF(plusinterest,F230,0),$E$9),F230+H229),MIN($E$10,H229+F230)))</f>
        <v/>
      </c>
      <c r="D230" s="47"/>
      <c r="E230" s="46" t="str">
        <f t="shared" si="3"/>
        <v/>
      </c>
      <c r="F230" s="46" t="str">
        <f t="shared" si="4"/>
        <v/>
      </c>
      <c r="G230" s="46" t="str">
        <f t="shared" si="5"/>
        <v/>
      </c>
      <c r="H230" s="46" t="str">
        <f t="shared" si="6"/>
        <v/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10" t="str">
        <f t="shared" si="1"/>
        <v/>
      </c>
      <c r="B231" s="45" t="str">
        <f t="shared" si="2"/>
        <v/>
      </c>
      <c r="C231" s="46" t="str">
        <f>IF(A231="","",IF(ISBLANK($E$10),MIN(MAX($E$7*H230+IF(plusinterest,F231,0),$E$9),F231+H230),MIN($E$10,H230+F231)))</f>
        <v/>
      </c>
      <c r="D231" s="47"/>
      <c r="E231" s="46" t="str">
        <f t="shared" si="3"/>
        <v/>
      </c>
      <c r="F231" s="46" t="str">
        <f t="shared" si="4"/>
        <v/>
      </c>
      <c r="G231" s="46" t="str">
        <f t="shared" si="5"/>
        <v/>
      </c>
      <c r="H231" s="46" t="str">
        <f t="shared" si="6"/>
        <v/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10" t="str">
        <f t="shared" si="1"/>
        <v/>
      </c>
      <c r="B232" s="45" t="str">
        <f t="shared" si="2"/>
        <v/>
      </c>
      <c r="C232" s="46" t="str">
        <f>IF(A232="","",IF(ISBLANK($E$10),MIN(MAX($E$7*H231+IF(plusinterest,F232,0),$E$9),F232+H231),MIN($E$10,H231+F232)))</f>
        <v/>
      </c>
      <c r="D232" s="47"/>
      <c r="E232" s="46" t="str">
        <f t="shared" si="3"/>
        <v/>
      </c>
      <c r="F232" s="46" t="str">
        <f t="shared" si="4"/>
        <v/>
      </c>
      <c r="G232" s="46" t="str">
        <f t="shared" si="5"/>
        <v/>
      </c>
      <c r="H232" s="46" t="str">
        <f t="shared" si="6"/>
        <v/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10" t="str">
        <f t="shared" si="1"/>
        <v/>
      </c>
      <c r="B233" s="45" t="str">
        <f t="shared" si="2"/>
        <v/>
      </c>
      <c r="C233" s="46" t="str">
        <f>IF(A233="","",IF(ISBLANK($E$10),MIN(MAX($E$7*H232+IF(plusinterest,F233,0),$E$9),F233+H232),MIN($E$10,H232+F233)))</f>
        <v/>
      </c>
      <c r="D233" s="47"/>
      <c r="E233" s="46" t="str">
        <f t="shared" si="3"/>
        <v/>
      </c>
      <c r="F233" s="46" t="str">
        <f t="shared" si="4"/>
        <v/>
      </c>
      <c r="G233" s="46" t="str">
        <f t="shared" si="5"/>
        <v/>
      </c>
      <c r="H233" s="46" t="str">
        <f t="shared" si="6"/>
        <v/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10" t="str">
        <f t="shared" si="1"/>
        <v/>
      </c>
      <c r="B234" s="45" t="str">
        <f t="shared" si="2"/>
        <v/>
      </c>
      <c r="C234" s="46" t="str">
        <f>IF(A234="","",IF(ISBLANK($E$10),MIN(MAX($E$7*H233+IF(plusinterest,F234,0),$E$9),F234+H233),MIN($E$10,H233+F234)))</f>
        <v/>
      </c>
      <c r="D234" s="47"/>
      <c r="E234" s="46" t="str">
        <f t="shared" si="3"/>
        <v/>
      </c>
      <c r="F234" s="46" t="str">
        <f t="shared" si="4"/>
        <v/>
      </c>
      <c r="G234" s="46" t="str">
        <f t="shared" si="5"/>
        <v/>
      </c>
      <c r="H234" s="46" t="str">
        <f t="shared" si="6"/>
        <v/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10" t="str">
        <f t="shared" si="1"/>
        <v/>
      </c>
      <c r="B235" s="45" t="str">
        <f t="shared" si="2"/>
        <v/>
      </c>
      <c r="C235" s="46" t="str">
        <f>IF(A235="","",IF(ISBLANK($E$10),MIN(MAX($E$7*H234+IF(plusinterest,F235,0),$E$9),F235+H234),MIN($E$10,H234+F235)))</f>
        <v/>
      </c>
      <c r="D235" s="47"/>
      <c r="E235" s="46" t="str">
        <f t="shared" si="3"/>
        <v/>
      </c>
      <c r="F235" s="46" t="str">
        <f t="shared" si="4"/>
        <v/>
      </c>
      <c r="G235" s="46" t="str">
        <f t="shared" si="5"/>
        <v/>
      </c>
      <c r="H235" s="46" t="str">
        <f t="shared" si="6"/>
        <v/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10" t="str">
        <f t="shared" si="1"/>
        <v/>
      </c>
      <c r="B236" s="45" t="str">
        <f t="shared" si="2"/>
        <v/>
      </c>
      <c r="C236" s="46" t="str">
        <f>IF(A236="","",IF(ISBLANK($E$10),MIN(MAX($E$7*H235+IF(plusinterest,F236,0),$E$9),F236+H235),MIN($E$10,H235+F236)))</f>
        <v/>
      </c>
      <c r="D236" s="47"/>
      <c r="E236" s="46" t="str">
        <f t="shared" si="3"/>
        <v/>
      </c>
      <c r="F236" s="46" t="str">
        <f t="shared" si="4"/>
        <v/>
      </c>
      <c r="G236" s="46" t="str">
        <f t="shared" si="5"/>
        <v/>
      </c>
      <c r="H236" s="46" t="str">
        <f t="shared" si="6"/>
        <v/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10" t="str">
        <f t="shared" si="1"/>
        <v/>
      </c>
      <c r="B237" s="45" t="str">
        <f t="shared" si="2"/>
        <v/>
      </c>
      <c r="C237" s="46" t="str">
        <f>IF(A237="","",IF(ISBLANK($E$10),MIN(MAX($E$7*H236+IF(plusinterest,F237,0),$E$9),F237+H236),MIN($E$10,H236+F237)))</f>
        <v/>
      </c>
      <c r="D237" s="47"/>
      <c r="E237" s="46" t="str">
        <f t="shared" si="3"/>
        <v/>
      </c>
      <c r="F237" s="46" t="str">
        <f t="shared" si="4"/>
        <v/>
      </c>
      <c r="G237" s="46" t="str">
        <f t="shared" si="5"/>
        <v/>
      </c>
      <c r="H237" s="46" t="str">
        <f t="shared" si="6"/>
        <v/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10" t="str">
        <f t="shared" si="1"/>
        <v/>
      </c>
      <c r="B238" s="45" t="str">
        <f t="shared" si="2"/>
        <v/>
      </c>
      <c r="C238" s="46" t="str">
        <f>IF(A238="","",IF(ISBLANK($E$10),MIN(MAX($E$7*H237+IF(plusinterest,F238,0),$E$9),F238+H237),MIN($E$10,H237+F238)))</f>
        <v/>
      </c>
      <c r="D238" s="47"/>
      <c r="E238" s="46" t="str">
        <f t="shared" si="3"/>
        <v/>
      </c>
      <c r="F238" s="46" t="str">
        <f t="shared" si="4"/>
        <v/>
      </c>
      <c r="G238" s="46" t="str">
        <f t="shared" si="5"/>
        <v/>
      </c>
      <c r="H238" s="46" t="str">
        <f t="shared" si="6"/>
        <v/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10" t="str">
        <f t="shared" si="1"/>
        <v/>
      </c>
      <c r="B239" s="45" t="str">
        <f t="shared" si="2"/>
        <v/>
      </c>
      <c r="C239" s="46" t="str">
        <f>IF(A239="","",IF(ISBLANK($E$10),MIN(MAX($E$7*H238+IF(plusinterest,F239,0),$E$9),F239+H238),MIN($E$10,H238+F239)))</f>
        <v/>
      </c>
      <c r="D239" s="47"/>
      <c r="E239" s="46" t="str">
        <f t="shared" si="3"/>
        <v/>
      </c>
      <c r="F239" s="46" t="str">
        <f t="shared" si="4"/>
        <v/>
      </c>
      <c r="G239" s="46" t="str">
        <f t="shared" si="5"/>
        <v/>
      </c>
      <c r="H239" s="46" t="str">
        <f t="shared" si="6"/>
        <v/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10" t="str">
        <f t="shared" si="1"/>
        <v/>
      </c>
      <c r="B240" s="45" t="str">
        <f t="shared" si="2"/>
        <v/>
      </c>
      <c r="C240" s="46" t="str">
        <f>IF(A240="","",IF(ISBLANK($E$10),MIN(MAX($E$7*H239+IF(plusinterest,F240,0),$E$9),F240+H239),MIN($E$10,H239+F240)))</f>
        <v/>
      </c>
      <c r="D240" s="47"/>
      <c r="E240" s="46" t="str">
        <f t="shared" si="3"/>
        <v/>
      </c>
      <c r="F240" s="46" t="str">
        <f t="shared" si="4"/>
        <v/>
      </c>
      <c r="G240" s="46" t="str">
        <f t="shared" si="5"/>
        <v/>
      </c>
      <c r="H240" s="46" t="str">
        <f t="shared" si="6"/>
        <v/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10" t="str">
        <f t="shared" si="1"/>
        <v/>
      </c>
      <c r="B241" s="45" t="str">
        <f t="shared" si="2"/>
        <v/>
      </c>
      <c r="C241" s="46" t="str">
        <f>IF(A241="","",IF(ISBLANK($E$10),MIN(MAX($E$7*H240+IF(plusinterest,F241,0),$E$9),F241+H240),MIN($E$10,H240+F241)))</f>
        <v/>
      </c>
      <c r="D241" s="47"/>
      <c r="E241" s="46" t="str">
        <f t="shared" si="3"/>
        <v/>
      </c>
      <c r="F241" s="46" t="str">
        <f t="shared" si="4"/>
        <v/>
      </c>
      <c r="G241" s="46" t="str">
        <f t="shared" si="5"/>
        <v/>
      </c>
      <c r="H241" s="46" t="str">
        <f t="shared" si="6"/>
        <v/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10" t="str">
        <f t="shared" si="1"/>
        <v/>
      </c>
      <c r="B242" s="45" t="str">
        <f t="shared" si="2"/>
        <v/>
      </c>
      <c r="C242" s="46" t="str">
        <f>IF(A242="","",IF(ISBLANK($E$10),MIN(MAX($E$7*H241+IF(plusinterest,F242,0),$E$9),F242+H241),MIN($E$10,H241+F242)))</f>
        <v/>
      </c>
      <c r="D242" s="47"/>
      <c r="E242" s="46" t="str">
        <f t="shared" si="3"/>
        <v/>
      </c>
      <c r="F242" s="46" t="str">
        <f t="shared" si="4"/>
        <v/>
      </c>
      <c r="G242" s="46" t="str">
        <f t="shared" si="5"/>
        <v/>
      </c>
      <c r="H242" s="46" t="str">
        <f t="shared" si="6"/>
        <v/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10" t="str">
        <f t="shared" si="1"/>
        <v/>
      </c>
      <c r="B243" s="45" t="str">
        <f t="shared" si="2"/>
        <v/>
      </c>
      <c r="C243" s="46" t="str">
        <f>IF(A243="","",IF(ISBLANK($E$10),MIN(MAX($E$7*H242+IF(plusinterest,F243,0),$E$9),F243+H242),MIN($E$10,H242+F243)))</f>
        <v/>
      </c>
      <c r="D243" s="47"/>
      <c r="E243" s="46" t="str">
        <f t="shared" si="3"/>
        <v/>
      </c>
      <c r="F243" s="46" t="str">
        <f t="shared" si="4"/>
        <v/>
      </c>
      <c r="G243" s="46" t="str">
        <f t="shared" si="5"/>
        <v/>
      </c>
      <c r="H243" s="46" t="str">
        <f t="shared" si="6"/>
        <v/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10" t="str">
        <f t="shared" si="1"/>
        <v/>
      </c>
      <c r="B244" s="45" t="str">
        <f t="shared" si="2"/>
        <v/>
      </c>
      <c r="C244" s="46" t="str">
        <f>IF(A244="","",IF(ISBLANK($E$10),MIN(MAX($E$7*H243+IF(plusinterest,F244,0),$E$9),F244+H243),MIN($E$10,H243+F244)))</f>
        <v/>
      </c>
      <c r="D244" s="47"/>
      <c r="E244" s="46" t="str">
        <f t="shared" si="3"/>
        <v/>
      </c>
      <c r="F244" s="46" t="str">
        <f t="shared" si="4"/>
        <v/>
      </c>
      <c r="G244" s="46" t="str">
        <f t="shared" si="5"/>
        <v/>
      </c>
      <c r="H244" s="46" t="str">
        <f t="shared" si="6"/>
        <v/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10" t="str">
        <f t="shared" si="1"/>
        <v/>
      </c>
      <c r="B245" s="45" t="str">
        <f t="shared" si="2"/>
        <v/>
      </c>
      <c r="C245" s="46" t="str">
        <f>IF(A245="","",IF(ISBLANK($E$10),MIN(MAX($E$7*H244+IF(plusinterest,F245,0),$E$9),F245+H244),MIN($E$10,H244+F245)))</f>
        <v/>
      </c>
      <c r="D245" s="47"/>
      <c r="E245" s="46" t="str">
        <f t="shared" si="3"/>
        <v/>
      </c>
      <c r="F245" s="46" t="str">
        <f t="shared" si="4"/>
        <v/>
      </c>
      <c r="G245" s="46" t="str">
        <f t="shared" si="5"/>
        <v/>
      </c>
      <c r="H245" s="46" t="str">
        <f t="shared" si="6"/>
        <v/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10" t="str">
        <f t="shared" si="1"/>
        <v/>
      </c>
      <c r="B246" s="45" t="str">
        <f t="shared" si="2"/>
        <v/>
      </c>
      <c r="C246" s="46" t="str">
        <f>IF(A246="","",IF(ISBLANK($E$10),MIN(MAX($E$7*H245+IF(plusinterest,F246,0),$E$9),F246+H245),MIN($E$10,H245+F246)))</f>
        <v/>
      </c>
      <c r="D246" s="47"/>
      <c r="E246" s="46" t="str">
        <f t="shared" si="3"/>
        <v/>
      </c>
      <c r="F246" s="46" t="str">
        <f t="shared" si="4"/>
        <v/>
      </c>
      <c r="G246" s="46" t="str">
        <f t="shared" si="5"/>
        <v/>
      </c>
      <c r="H246" s="46" t="str">
        <f t="shared" si="6"/>
        <v/>
      </c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10" t="str">
        <f t="shared" si="1"/>
        <v/>
      </c>
      <c r="B247" s="45" t="str">
        <f t="shared" si="2"/>
        <v/>
      </c>
      <c r="C247" s="46" t="str">
        <f>IF(A247="","",IF(ISBLANK($E$10),MIN(MAX($E$7*H246+IF(plusinterest,F247,0),$E$9),F247+H246),MIN($E$10,H246+F247)))</f>
        <v/>
      </c>
      <c r="D247" s="47"/>
      <c r="E247" s="46" t="str">
        <f t="shared" si="3"/>
        <v/>
      </c>
      <c r="F247" s="46" t="str">
        <f t="shared" si="4"/>
        <v/>
      </c>
      <c r="G247" s="46" t="str">
        <f t="shared" si="5"/>
        <v/>
      </c>
      <c r="H247" s="46" t="str">
        <f t="shared" si="6"/>
        <v/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10" t="str">
        <f t="shared" si="1"/>
        <v/>
      </c>
      <c r="B248" s="45" t="str">
        <f t="shared" si="2"/>
        <v/>
      </c>
      <c r="C248" s="46" t="str">
        <f>IF(A248="","",IF(ISBLANK($E$10),MIN(MAX($E$7*H247+IF(plusinterest,F248,0),$E$9),F248+H247),MIN($E$10,H247+F248)))</f>
        <v/>
      </c>
      <c r="D248" s="47"/>
      <c r="E248" s="46" t="str">
        <f t="shared" si="3"/>
        <v/>
      </c>
      <c r="F248" s="46" t="str">
        <f t="shared" si="4"/>
        <v/>
      </c>
      <c r="G248" s="46" t="str">
        <f t="shared" si="5"/>
        <v/>
      </c>
      <c r="H248" s="46" t="str">
        <f t="shared" si="6"/>
        <v/>
      </c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10" t="str">
        <f t="shared" si="1"/>
        <v/>
      </c>
      <c r="B249" s="45" t="str">
        <f t="shared" si="2"/>
        <v/>
      </c>
      <c r="C249" s="46" t="str">
        <f>IF(A249="","",IF(ISBLANK($E$10),MIN(MAX($E$7*H248+IF(plusinterest,F249,0),$E$9),F249+H248),MIN($E$10,H248+F249)))</f>
        <v/>
      </c>
      <c r="D249" s="47"/>
      <c r="E249" s="46" t="str">
        <f t="shared" si="3"/>
        <v/>
      </c>
      <c r="F249" s="46" t="str">
        <f t="shared" si="4"/>
        <v/>
      </c>
      <c r="G249" s="46" t="str">
        <f t="shared" si="5"/>
        <v/>
      </c>
      <c r="H249" s="46" t="str">
        <f t="shared" si="6"/>
        <v/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10" t="str">
        <f t="shared" si="1"/>
        <v/>
      </c>
      <c r="B250" s="45" t="str">
        <f t="shared" si="2"/>
        <v/>
      </c>
      <c r="C250" s="46" t="str">
        <f>IF(A250="","",IF(ISBLANK($E$10),MIN(MAX($E$7*H249+IF(plusinterest,F250,0),$E$9),F250+H249),MIN($E$10,H249+F250)))</f>
        <v/>
      </c>
      <c r="D250" s="47"/>
      <c r="E250" s="46" t="str">
        <f t="shared" si="3"/>
        <v/>
      </c>
      <c r="F250" s="46" t="str">
        <f t="shared" si="4"/>
        <v/>
      </c>
      <c r="G250" s="46" t="str">
        <f t="shared" si="5"/>
        <v/>
      </c>
      <c r="H250" s="46" t="str">
        <f t="shared" si="6"/>
        <v/>
      </c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10" t="str">
        <f t="shared" si="1"/>
        <v/>
      </c>
      <c r="B251" s="45" t="str">
        <f t="shared" si="2"/>
        <v/>
      </c>
      <c r="C251" s="46" t="str">
        <f>IF(A251="","",IF(ISBLANK($E$10),MIN(MAX($E$7*H250+IF(plusinterest,F251,0),$E$9),F251+H250),MIN($E$10,H250+F251)))</f>
        <v/>
      </c>
      <c r="D251" s="47"/>
      <c r="E251" s="46" t="str">
        <f t="shared" si="3"/>
        <v/>
      </c>
      <c r="F251" s="46" t="str">
        <f t="shared" si="4"/>
        <v/>
      </c>
      <c r="G251" s="46" t="str">
        <f t="shared" si="5"/>
        <v/>
      </c>
      <c r="H251" s="46" t="str">
        <f t="shared" si="6"/>
        <v/>
      </c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10" t="str">
        <f t="shared" si="1"/>
        <v/>
      </c>
      <c r="B252" s="45" t="str">
        <f t="shared" si="2"/>
        <v/>
      </c>
      <c r="C252" s="46" t="str">
        <f>IF(A252="","",IF(ISBLANK($E$10),MIN(MAX($E$7*H251+IF(plusinterest,F252,0),$E$9),F252+H251),MIN($E$10,H251+F252)))</f>
        <v/>
      </c>
      <c r="D252" s="47"/>
      <c r="E252" s="46" t="str">
        <f t="shared" si="3"/>
        <v/>
      </c>
      <c r="F252" s="46" t="str">
        <f t="shared" si="4"/>
        <v/>
      </c>
      <c r="G252" s="46" t="str">
        <f t="shared" si="5"/>
        <v/>
      </c>
      <c r="H252" s="46" t="str">
        <f t="shared" si="6"/>
        <v/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10" t="str">
        <f t="shared" si="1"/>
        <v/>
      </c>
      <c r="B253" s="45" t="str">
        <f t="shared" si="2"/>
        <v/>
      </c>
      <c r="C253" s="46" t="str">
        <f>IF(A253="","",IF(ISBLANK($E$10),MIN(MAX($E$7*H252+IF(plusinterest,F253,0),$E$9),F253+H252),MIN($E$10,H252+F253)))</f>
        <v/>
      </c>
      <c r="D253" s="47"/>
      <c r="E253" s="46" t="str">
        <f t="shared" si="3"/>
        <v/>
      </c>
      <c r="F253" s="46" t="str">
        <f t="shared" si="4"/>
        <v/>
      </c>
      <c r="G253" s="46" t="str">
        <f t="shared" si="5"/>
        <v/>
      </c>
      <c r="H253" s="46" t="str">
        <f t="shared" si="6"/>
        <v/>
      </c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10" t="str">
        <f t="shared" si="1"/>
        <v/>
      </c>
      <c r="B254" s="45" t="str">
        <f t="shared" si="2"/>
        <v/>
      </c>
      <c r="C254" s="46" t="str">
        <f>IF(A254="","",IF(ISBLANK($E$10),MIN(MAX($E$7*H253+IF(plusinterest,F254,0),$E$9),F254+H253),MIN($E$10,H253+F254)))</f>
        <v/>
      </c>
      <c r="D254" s="47"/>
      <c r="E254" s="46" t="str">
        <f t="shared" si="3"/>
        <v/>
      </c>
      <c r="F254" s="46" t="str">
        <f t="shared" si="4"/>
        <v/>
      </c>
      <c r="G254" s="46" t="str">
        <f t="shared" si="5"/>
        <v/>
      </c>
      <c r="H254" s="46" t="str">
        <f t="shared" si="6"/>
        <v/>
      </c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10" t="str">
        <f t="shared" si="1"/>
        <v/>
      </c>
      <c r="B255" s="45" t="str">
        <f t="shared" si="2"/>
        <v/>
      </c>
      <c r="C255" s="46" t="str">
        <f>IF(A255="","",IF(ISBLANK($E$10),MIN(MAX($E$7*H254+IF(plusinterest,F255,0),$E$9),F255+H254),MIN($E$10,H254+F255)))</f>
        <v/>
      </c>
      <c r="D255" s="47"/>
      <c r="E255" s="46" t="str">
        <f t="shared" si="3"/>
        <v/>
      </c>
      <c r="F255" s="46" t="str">
        <f t="shared" si="4"/>
        <v/>
      </c>
      <c r="G255" s="46" t="str">
        <f t="shared" si="5"/>
        <v/>
      </c>
      <c r="H255" s="46" t="str">
        <f t="shared" si="6"/>
        <v/>
      </c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10" t="str">
        <f t="shared" si="1"/>
        <v/>
      </c>
      <c r="B256" s="45" t="str">
        <f t="shared" si="2"/>
        <v/>
      </c>
      <c r="C256" s="46" t="str">
        <f>IF(A256="","",IF(ISBLANK($E$10),MIN(MAX($E$7*H255+IF(plusinterest,F256,0),$E$9),F256+H255),MIN($E$10,H255+F256)))</f>
        <v/>
      </c>
      <c r="D256" s="47"/>
      <c r="E256" s="46" t="str">
        <f t="shared" si="3"/>
        <v/>
      </c>
      <c r="F256" s="46" t="str">
        <f t="shared" si="4"/>
        <v/>
      </c>
      <c r="G256" s="46" t="str">
        <f t="shared" si="5"/>
        <v/>
      </c>
      <c r="H256" s="46" t="str">
        <f t="shared" si="6"/>
        <v/>
      </c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10" t="str">
        <f t="shared" si="1"/>
        <v/>
      </c>
      <c r="B257" s="45" t="str">
        <f t="shared" si="2"/>
        <v/>
      </c>
      <c r="C257" s="46" t="str">
        <f>IF(A257="","",IF(ISBLANK($E$10),MIN(MAX($E$7*H256+IF(plusinterest,F257,0),$E$9),F257+H256),MIN($E$10,H256+F257)))</f>
        <v/>
      </c>
      <c r="D257" s="47"/>
      <c r="E257" s="46" t="str">
        <f t="shared" si="3"/>
        <v/>
      </c>
      <c r="F257" s="46" t="str">
        <f t="shared" si="4"/>
        <v/>
      </c>
      <c r="G257" s="46" t="str">
        <f t="shared" si="5"/>
        <v/>
      </c>
      <c r="H257" s="46" t="str">
        <f t="shared" si="6"/>
        <v/>
      </c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10" t="str">
        <f t="shared" si="1"/>
        <v/>
      </c>
      <c r="B258" s="45" t="str">
        <f t="shared" si="2"/>
        <v/>
      </c>
      <c r="C258" s="46" t="str">
        <f>IF(A258="","",IF(ISBLANK($E$10),MIN(MAX($E$7*H257+IF(plusinterest,F258,0),$E$9),F258+H257),MIN($E$10,H257+F258)))</f>
        <v/>
      </c>
      <c r="D258" s="47"/>
      <c r="E258" s="46" t="str">
        <f t="shared" si="3"/>
        <v/>
      </c>
      <c r="F258" s="46" t="str">
        <f t="shared" si="4"/>
        <v/>
      </c>
      <c r="G258" s="46" t="str">
        <f t="shared" si="5"/>
        <v/>
      </c>
      <c r="H258" s="46" t="str">
        <f t="shared" si="6"/>
        <v/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10" t="str">
        <f t="shared" si="1"/>
        <v/>
      </c>
      <c r="B259" s="45" t="str">
        <f t="shared" si="2"/>
        <v/>
      </c>
      <c r="C259" s="46" t="str">
        <f>IF(A259="","",IF(ISBLANK($E$10),MIN(MAX($E$7*H258+IF(plusinterest,F259,0),$E$9),F259+H258),MIN($E$10,H258+F259)))</f>
        <v/>
      </c>
      <c r="D259" s="47"/>
      <c r="E259" s="46" t="str">
        <f t="shared" si="3"/>
        <v/>
      </c>
      <c r="F259" s="46" t="str">
        <f t="shared" si="4"/>
        <v/>
      </c>
      <c r="G259" s="46" t="str">
        <f t="shared" si="5"/>
        <v/>
      </c>
      <c r="H259" s="46" t="str">
        <f t="shared" si="6"/>
        <v/>
      </c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10" t="str">
        <f t="shared" si="1"/>
        <v/>
      </c>
      <c r="B260" s="45" t="str">
        <f t="shared" si="2"/>
        <v/>
      </c>
      <c r="C260" s="46" t="str">
        <f>IF(A260="","",IF(ISBLANK($E$10),MIN(MAX($E$7*H259+IF(plusinterest,F260,0),$E$9),F260+H259),MIN($E$10,H259+F260)))</f>
        <v/>
      </c>
      <c r="D260" s="47"/>
      <c r="E260" s="46" t="str">
        <f t="shared" si="3"/>
        <v/>
      </c>
      <c r="F260" s="46" t="str">
        <f t="shared" si="4"/>
        <v/>
      </c>
      <c r="G260" s="46" t="str">
        <f t="shared" si="5"/>
        <v/>
      </c>
      <c r="H260" s="46" t="str">
        <f t="shared" si="6"/>
        <v/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10" t="str">
        <f t="shared" si="1"/>
        <v/>
      </c>
      <c r="B261" s="45" t="str">
        <f t="shared" si="2"/>
        <v/>
      </c>
      <c r="C261" s="46" t="str">
        <f>IF(A261="","",IF(ISBLANK($E$10),MIN(MAX($E$7*H260+IF(plusinterest,F261,0),$E$9),F261+H260),MIN($E$10,H260+F261)))</f>
        <v/>
      </c>
      <c r="D261" s="47"/>
      <c r="E261" s="46" t="str">
        <f t="shared" si="3"/>
        <v/>
      </c>
      <c r="F261" s="46" t="str">
        <f t="shared" si="4"/>
        <v/>
      </c>
      <c r="G261" s="46" t="str">
        <f t="shared" si="5"/>
        <v/>
      </c>
      <c r="H261" s="46" t="str">
        <f t="shared" si="6"/>
        <v/>
      </c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10" t="str">
        <f t="shared" si="1"/>
        <v/>
      </c>
      <c r="B262" s="45" t="str">
        <f t="shared" si="2"/>
        <v/>
      </c>
      <c r="C262" s="46" t="str">
        <f>IF(A262="","",IF(ISBLANK($E$10),MIN(MAX($E$7*H261+IF(plusinterest,F262,0),$E$9),F262+H261),MIN($E$10,H261+F262)))</f>
        <v/>
      </c>
      <c r="D262" s="47"/>
      <c r="E262" s="46" t="str">
        <f t="shared" si="3"/>
        <v/>
      </c>
      <c r="F262" s="46" t="str">
        <f t="shared" si="4"/>
        <v/>
      </c>
      <c r="G262" s="46" t="str">
        <f t="shared" si="5"/>
        <v/>
      </c>
      <c r="H262" s="46" t="str">
        <f t="shared" si="6"/>
        <v/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10" t="str">
        <f t="shared" si="1"/>
        <v/>
      </c>
      <c r="B263" s="45" t="str">
        <f t="shared" si="2"/>
        <v/>
      </c>
      <c r="C263" s="46" t="str">
        <f>IF(A263="","",IF(ISBLANK($E$10),MIN(MAX($E$7*H262+IF(plusinterest,F263,0),$E$9),F263+H262),MIN($E$10,H262+F263)))</f>
        <v/>
      </c>
      <c r="D263" s="47"/>
      <c r="E263" s="46" t="str">
        <f t="shared" si="3"/>
        <v/>
      </c>
      <c r="F263" s="46" t="str">
        <f t="shared" si="4"/>
        <v/>
      </c>
      <c r="G263" s="46" t="str">
        <f t="shared" si="5"/>
        <v/>
      </c>
      <c r="H263" s="46" t="str">
        <f t="shared" si="6"/>
        <v/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10" t="str">
        <f t="shared" si="1"/>
        <v/>
      </c>
      <c r="B264" s="45" t="str">
        <f t="shared" si="2"/>
        <v/>
      </c>
      <c r="C264" s="46" t="str">
        <f>IF(A264="","",IF(ISBLANK($E$10),MIN(MAX($E$7*H263+IF(plusinterest,F264,0),$E$9),F264+H263),MIN($E$10,H263+F264)))</f>
        <v/>
      </c>
      <c r="D264" s="47"/>
      <c r="E264" s="46" t="str">
        <f t="shared" si="3"/>
        <v/>
      </c>
      <c r="F264" s="46" t="str">
        <f t="shared" si="4"/>
        <v/>
      </c>
      <c r="G264" s="46" t="str">
        <f t="shared" si="5"/>
        <v/>
      </c>
      <c r="H264" s="46" t="str">
        <f t="shared" si="6"/>
        <v/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10" t="str">
        <f t="shared" si="1"/>
        <v/>
      </c>
      <c r="B265" s="45" t="str">
        <f t="shared" si="2"/>
        <v/>
      </c>
      <c r="C265" s="46" t="str">
        <f>IF(A265="","",IF(ISBLANK($E$10),MIN(MAX($E$7*H264+IF(plusinterest,F265,0),$E$9),F265+H264),MIN($E$10,H264+F265)))</f>
        <v/>
      </c>
      <c r="D265" s="47"/>
      <c r="E265" s="46" t="str">
        <f t="shared" si="3"/>
        <v/>
      </c>
      <c r="F265" s="46" t="str">
        <f t="shared" si="4"/>
        <v/>
      </c>
      <c r="G265" s="46" t="str">
        <f t="shared" si="5"/>
        <v/>
      </c>
      <c r="H265" s="46" t="str">
        <f t="shared" si="6"/>
        <v/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10" t="str">
        <f t="shared" si="1"/>
        <v/>
      </c>
      <c r="B266" s="45" t="str">
        <f t="shared" si="2"/>
        <v/>
      </c>
      <c r="C266" s="46" t="str">
        <f>IF(A266="","",IF(ISBLANK($E$10),MIN(MAX($E$7*H265+IF(plusinterest,F266,0),$E$9),F266+H265),MIN($E$10,H265+F266)))</f>
        <v/>
      </c>
      <c r="D266" s="47"/>
      <c r="E266" s="46" t="str">
        <f t="shared" si="3"/>
        <v/>
      </c>
      <c r="F266" s="46" t="str">
        <f t="shared" si="4"/>
        <v/>
      </c>
      <c r="G266" s="46" t="str">
        <f t="shared" si="5"/>
        <v/>
      </c>
      <c r="H266" s="46" t="str">
        <f t="shared" si="6"/>
        <v/>
      </c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10" t="str">
        <f t="shared" si="1"/>
        <v/>
      </c>
      <c r="B267" s="45" t="str">
        <f t="shared" si="2"/>
        <v/>
      </c>
      <c r="C267" s="46" t="str">
        <f>IF(A267="","",IF(ISBLANK($E$10),MIN(MAX($E$7*H266+IF(plusinterest,F267,0),$E$9),F267+H266),MIN($E$10,H266+F267)))</f>
        <v/>
      </c>
      <c r="D267" s="47"/>
      <c r="E267" s="46" t="str">
        <f t="shared" si="3"/>
        <v/>
      </c>
      <c r="F267" s="46" t="str">
        <f t="shared" si="4"/>
        <v/>
      </c>
      <c r="G267" s="46" t="str">
        <f t="shared" si="5"/>
        <v/>
      </c>
      <c r="H267" s="46" t="str">
        <f t="shared" si="6"/>
        <v/>
      </c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10" t="str">
        <f t="shared" si="1"/>
        <v/>
      </c>
      <c r="B268" s="45" t="str">
        <f t="shared" si="2"/>
        <v/>
      </c>
      <c r="C268" s="46" t="str">
        <f>IF(A268="","",IF(ISBLANK($E$10),MIN(MAX($E$7*H267+IF(plusinterest,F268,0),$E$9),F268+H267),MIN($E$10,H267+F268)))</f>
        <v/>
      </c>
      <c r="D268" s="47"/>
      <c r="E268" s="46" t="str">
        <f t="shared" si="3"/>
        <v/>
      </c>
      <c r="F268" s="46" t="str">
        <f t="shared" si="4"/>
        <v/>
      </c>
      <c r="G268" s="46" t="str">
        <f t="shared" si="5"/>
        <v/>
      </c>
      <c r="H268" s="46" t="str">
        <f t="shared" si="6"/>
        <v/>
      </c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10" t="str">
        <f t="shared" si="1"/>
        <v/>
      </c>
      <c r="B269" s="45" t="str">
        <f t="shared" si="2"/>
        <v/>
      </c>
      <c r="C269" s="46" t="str">
        <f>IF(A269="","",IF(ISBLANK($E$10),MIN(MAX($E$7*H268+IF(plusinterest,F269,0),$E$9),F269+H268),MIN($E$10,H268+F269)))</f>
        <v/>
      </c>
      <c r="D269" s="47"/>
      <c r="E269" s="46" t="str">
        <f t="shared" si="3"/>
        <v/>
      </c>
      <c r="F269" s="46" t="str">
        <f t="shared" si="4"/>
        <v/>
      </c>
      <c r="G269" s="46" t="str">
        <f t="shared" si="5"/>
        <v/>
      </c>
      <c r="H269" s="46" t="str">
        <f t="shared" si="6"/>
        <v/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10" t="str">
        <f t="shared" si="1"/>
        <v/>
      </c>
      <c r="B270" s="45" t="str">
        <f t="shared" si="2"/>
        <v/>
      </c>
      <c r="C270" s="46" t="str">
        <f>IF(A270="","",IF(ISBLANK($E$10),MIN(MAX($E$7*H269+IF(plusinterest,F270,0),$E$9),F270+H269),MIN($E$10,H269+F270)))</f>
        <v/>
      </c>
      <c r="D270" s="47"/>
      <c r="E270" s="46" t="str">
        <f t="shared" si="3"/>
        <v/>
      </c>
      <c r="F270" s="46" t="str">
        <f t="shared" si="4"/>
        <v/>
      </c>
      <c r="G270" s="46" t="str">
        <f t="shared" si="5"/>
        <v/>
      </c>
      <c r="H270" s="46" t="str">
        <f t="shared" si="6"/>
        <v/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10" t="str">
        <f t="shared" si="1"/>
        <v/>
      </c>
      <c r="B271" s="45" t="str">
        <f t="shared" si="2"/>
        <v/>
      </c>
      <c r="C271" s="46" t="str">
        <f>IF(A271="","",IF(ISBLANK($E$10),MIN(MAX($E$7*H270+IF(plusinterest,F271,0),$E$9),F271+H270),MIN($E$10,H270+F271)))</f>
        <v/>
      </c>
      <c r="D271" s="47"/>
      <c r="E271" s="46" t="str">
        <f t="shared" si="3"/>
        <v/>
      </c>
      <c r="F271" s="46" t="str">
        <f t="shared" si="4"/>
        <v/>
      </c>
      <c r="G271" s="46" t="str">
        <f t="shared" si="5"/>
        <v/>
      </c>
      <c r="H271" s="46" t="str">
        <f t="shared" si="6"/>
        <v/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10" t="str">
        <f t="shared" si="1"/>
        <v/>
      </c>
      <c r="B272" s="45" t="str">
        <f t="shared" si="2"/>
        <v/>
      </c>
      <c r="C272" s="46" t="str">
        <f>IF(A272="","",IF(ISBLANK($E$10),MIN(MAX($E$7*H271+IF(plusinterest,F272,0),$E$9),F272+H271),MIN($E$10,H271+F272)))</f>
        <v/>
      </c>
      <c r="D272" s="47"/>
      <c r="E272" s="46" t="str">
        <f t="shared" si="3"/>
        <v/>
      </c>
      <c r="F272" s="46" t="str">
        <f t="shared" si="4"/>
        <v/>
      </c>
      <c r="G272" s="46" t="str">
        <f t="shared" si="5"/>
        <v/>
      </c>
      <c r="H272" s="46" t="str">
        <f t="shared" si="6"/>
        <v/>
      </c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10" t="str">
        <f t="shared" si="1"/>
        <v/>
      </c>
      <c r="B273" s="45" t="str">
        <f t="shared" si="2"/>
        <v/>
      </c>
      <c r="C273" s="46" t="str">
        <f>IF(A273="","",IF(ISBLANK($E$10),MIN(MAX($E$7*H272+IF(plusinterest,F273,0),$E$9),F273+H272),MIN($E$10,H272+F273)))</f>
        <v/>
      </c>
      <c r="D273" s="47"/>
      <c r="E273" s="46" t="str">
        <f t="shared" si="3"/>
        <v/>
      </c>
      <c r="F273" s="46" t="str">
        <f t="shared" si="4"/>
        <v/>
      </c>
      <c r="G273" s="46" t="str">
        <f t="shared" si="5"/>
        <v/>
      </c>
      <c r="H273" s="46" t="str">
        <f t="shared" si="6"/>
        <v/>
      </c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10" t="str">
        <f t="shared" si="1"/>
        <v/>
      </c>
      <c r="B274" s="45" t="str">
        <f t="shared" si="2"/>
        <v/>
      </c>
      <c r="C274" s="46" t="str">
        <f>IF(A274="","",IF(ISBLANK($E$10),MIN(MAX($E$7*H273+IF(plusinterest,F274,0),$E$9),F274+H273),MIN($E$10,H273+F274)))</f>
        <v/>
      </c>
      <c r="D274" s="47"/>
      <c r="E274" s="46" t="str">
        <f t="shared" si="3"/>
        <v/>
      </c>
      <c r="F274" s="46" t="str">
        <f t="shared" si="4"/>
        <v/>
      </c>
      <c r="G274" s="46" t="str">
        <f t="shared" si="5"/>
        <v/>
      </c>
      <c r="H274" s="46" t="str">
        <f t="shared" si="6"/>
        <v/>
      </c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10" t="str">
        <f t="shared" si="1"/>
        <v/>
      </c>
      <c r="B275" s="45" t="str">
        <f t="shared" si="2"/>
        <v/>
      </c>
      <c r="C275" s="46" t="str">
        <f>IF(A275="","",IF(ISBLANK($E$10),MIN(MAX($E$7*H274+IF(plusinterest,F275,0),$E$9),F275+H274),MIN($E$10,H274+F275)))</f>
        <v/>
      </c>
      <c r="D275" s="47"/>
      <c r="E275" s="46" t="str">
        <f t="shared" si="3"/>
        <v/>
      </c>
      <c r="F275" s="46" t="str">
        <f t="shared" si="4"/>
        <v/>
      </c>
      <c r="G275" s="46" t="str">
        <f t="shared" si="5"/>
        <v/>
      </c>
      <c r="H275" s="46" t="str">
        <f t="shared" si="6"/>
        <v/>
      </c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10" t="str">
        <f t="shared" si="1"/>
        <v/>
      </c>
      <c r="B276" s="45" t="str">
        <f t="shared" si="2"/>
        <v/>
      </c>
      <c r="C276" s="46" t="str">
        <f>IF(A276="","",IF(ISBLANK($E$10),MIN(MAX($E$7*H275+IF(plusinterest,F276,0),$E$9),F276+H275),MIN($E$10,H275+F276)))</f>
        <v/>
      </c>
      <c r="D276" s="47"/>
      <c r="E276" s="46" t="str">
        <f t="shared" si="3"/>
        <v/>
      </c>
      <c r="F276" s="46" t="str">
        <f t="shared" si="4"/>
        <v/>
      </c>
      <c r="G276" s="46" t="str">
        <f t="shared" si="5"/>
        <v/>
      </c>
      <c r="H276" s="46" t="str">
        <f t="shared" si="6"/>
        <v/>
      </c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10" t="str">
        <f t="shared" si="1"/>
        <v/>
      </c>
      <c r="B277" s="45" t="str">
        <f t="shared" si="2"/>
        <v/>
      </c>
      <c r="C277" s="46" t="str">
        <f>IF(A277="","",IF(ISBLANK($E$10),MIN(MAX($E$7*H276+IF(plusinterest,F277,0),$E$9),F277+H276),MIN($E$10,H276+F277)))</f>
        <v/>
      </c>
      <c r="D277" s="47"/>
      <c r="E277" s="46" t="str">
        <f t="shared" si="3"/>
        <v/>
      </c>
      <c r="F277" s="46" t="str">
        <f t="shared" si="4"/>
        <v/>
      </c>
      <c r="G277" s="46" t="str">
        <f t="shared" si="5"/>
        <v/>
      </c>
      <c r="H277" s="46" t="str">
        <f t="shared" si="6"/>
        <v/>
      </c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10" t="str">
        <f t="shared" si="1"/>
        <v/>
      </c>
      <c r="B278" s="45" t="str">
        <f t="shared" si="2"/>
        <v/>
      </c>
      <c r="C278" s="46" t="str">
        <f>IF(A278="","",IF(ISBLANK($E$10),MIN(MAX($E$7*H277+IF(plusinterest,F278,0),$E$9),F278+H277),MIN($E$10,H277+F278)))</f>
        <v/>
      </c>
      <c r="D278" s="47"/>
      <c r="E278" s="46" t="str">
        <f t="shared" si="3"/>
        <v/>
      </c>
      <c r="F278" s="46" t="str">
        <f t="shared" si="4"/>
        <v/>
      </c>
      <c r="G278" s="46" t="str">
        <f t="shared" si="5"/>
        <v/>
      </c>
      <c r="H278" s="46" t="str">
        <f t="shared" si="6"/>
        <v/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10" t="str">
        <f t="shared" si="1"/>
        <v/>
      </c>
      <c r="B279" s="45" t="str">
        <f t="shared" si="2"/>
        <v/>
      </c>
      <c r="C279" s="46" t="str">
        <f>IF(A279="","",IF(ISBLANK($E$10),MIN(MAX($E$7*H278+IF(plusinterest,F279,0),$E$9),F279+H278),MIN($E$10,H278+F279)))</f>
        <v/>
      </c>
      <c r="D279" s="47"/>
      <c r="E279" s="46" t="str">
        <f t="shared" si="3"/>
        <v/>
      </c>
      <c r="F279" s="46" t="str">
        <f t="shared" si="4"/>
        <v/>
      </c>
      <c r="G279" s="46" t="str">
        <f t="shared" si="5"/>
        <v/>
      </c>
      <c r="H279" s="46" t="str">
        <f t="shared" si="6"/>
        <v/>
      </c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10" t="str">
        <f t="shared" si="1"/>
        <v/>
      </c>
      <c r="B280" s="45" t="str">
        <f t="shared" si="2"/>
        <v/>
      </c>
      <c r="C280" s="46" t="str">
        <f>IF(A280="","",IF(ISBLANK($E$10),MIN(MAX($E$7*H279+IF(plusinterest,F280,0),$E$9),F280+H279),MIN($E$10,H279+F280)))</f>
        <v/>
      </c>
      <c r="D280" s="47"/>
      <c r="E280" s="46" t="str">
        <f t="shared" si="3"/>
        <v/>
      </c>
      <c r="F280" s="46" t="str">
        <f t="shared" si="4"/>
        <v/>
      </c>
      <c r="G280" s="46" t="str">
        <f t="shared" si="5"/>
        <v/>
      </c>
      <c r="H280" s="46" t="str">
        <f t="shared" si="6"/>
        <v/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10" t="str">
        <f t="shared" si="1"/>
        <v/>
      </c>
      <c r="B281" s="45" t="str">
        <f t="shared" si="2"/>
        <v/>
      </c>
      <c r="C281" s="46" t="str">
        <f>IF(A281="","",IF(ISBLANK($E$10),MIN(MAX($E$7*H280+IF(plusinterest,F281,0),$E$9),F281+H280),MIN($E$10,H280+F281)))</f>
        <v/>
      </c>
      <c r="D281" s="47"/>
      <c r="E281" s="46" t="str">
        <f t="shared" si="3"/>
        <v/>
      </c>
      <c r="F281" s="46" t="str">
        <f t="shared" si="4"/>
        <v/>
      </c>
      <c r="G281" s="46" t="str">
        <f t="shared" si="5"/>
        <v/>
      </c>
      <c r="H281" s="46" t="str">
        <f t="shared" si="6"/>
        <v/>
      </c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10" t="str">
        <f t="shared" si="1"/>
        <v/>
      </c>
      <c r="B282" s="45" t="str">
        <f t="shared" si="2"/>
        <v/>
      </c>
      <c r="C282" s="46" t="str">
        <f>IF(A282="","",IF(ISBLANK($E$10),MIN(MAX($E$7*H281+IF(plusinterest,F282,0),$E$9),F282+H281),MIN($E$10,H281+F282)))</f>
        <v/>
      </c>
      <c r="D282" s="47"/>
      <c r="E282" s="46" t="str">
        <f t="shared" si="3"/>
        <v/>
      </c>
      <c r="F282" s="46" t="str">
        <f t="shared" si="4"/>
        <v/>
      </c>
      <c r="G282" s="46" t="str">
        <f t="shared" si="5"/>
        <v/>
      </c>
      <c r="H282" s="46" t="str">
        <f t="shared" si="6"/>
        <v/>
      </c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10" t="str">
        <f t="shared" si="1"/>
        <v/>
      </c>
      <c r="B283" s="45" t="str">
        <f t="shared" si="2"/>
        <v/>
      </c>
      <c r="C283" s="46" t="str">
        <f>IF(A283="","",IF(ISBLANK($E$10),MIN(MAX($E$7*H282+IF(plusinterest,F283,0),$E$9),F283+H282),MIN($E$10,H282+F283)))</f>
        <v/>
      </c>
      <c r="D283" s="47"/>
      <c r="E283" s="46" t="str">
        <f t="shared" si="3"/>
        <v/>
      </c>
      <c r="F283" s="46" t="str">
        <f t="shared" si="4"/>
        <v/>
      </c>
      <c r="G283" s="46" t="str">
        <f t="shared" si="5"/>
        <v/>
      </c>
      <c r="H283" s="46" t="str">
        <f t="shared" si="6"/>
        <v/>
      </c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10" t="str">
        <f t="shared" si="1"/>
        <v/>
      </c>
      <c r="B284" s="45" t="str">
        <f t="shared" si="2"/>
        <v/>
      </c>
      <c r="C284" s="46" t="str">
        <f>IF(A284="","",IF(ISBLANK($E$10),MIN(MAX($E$7*H283+IF(plusinterest,F284,0),$E$9),F284+H283),MIN($E$10,H283+F284)))</f>
        <v/>
      </c>
      <c r="D284" s="47"/>
      <c r="E284" s="46" t="str">
        <f t="shared" si="3"/>
        <v/>
      </c>
      <c r="F284" s="46" t="str">
        <f t="shared" si="4"/>
        <v/>
      </c>
      <c r="G284" s="46" t="str">
        <f t="shared" si="5"/>
        <v/>
      </c>
      <c r="H284" s="46" t="str">
        <f t="shared" si="6"/>
        <v/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10" t="str">
        <f t="shared" si="1"/>
        <v/>
      </c>
      <c r="B285" s="45" t="str">
        <f t="shared" si="2"/>
        <v/>
      </c>
      <c r="C285" s="46" t="str">
        <f>IF(A285="","",IF(ISBLANK($E$10),MIN(MAX($E$7*H284+IF(plusinterest,F285,0),$E$9),F285+H284),MIN($E$10,H284+F285)))</f>
        <v/>
      </c>
      <c r="D285" s="47"/>
      <c r="E285" s="46" t="str">
        <f t="shared" si="3"/>
        <v/>
      </c>
      <c r="F285" s="46" t="str">
        <f t="shared" si="4"/>
        <v/>
      </c>
      <c r="G285" s="46" t="str">
        <f t="shared" si="5"/>
        <v/>
      </c>
      <c r="H285" s="46" t="str">
        <f t="shared" si="6"/>
        <v/>
      </c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10" t="str">
        <f t="shared" si="1"/>
        <v/>
      </c>
      <c r="B286" s="45" t="str">
        <f t="shared" si="2"/>
        <v/>
      </c>
      <c r="C286" s="46" t="str">
        <f>IF(A286="","",IF(ISBLANK($E$10),MIN(MAX($E$7*H285+IF(plusinterest,F286,0),$E$9),F286+H285),MIN($E$10,H285+F286)))</f>
        <v/>
      </c>
      <c r="D286" s="47"/>
      <c r="E286" s="46" t="str">
        <f t="shared" si="3"/>
        <v/>
      </c>
      <c r="F286" s="46" t="str">
        <f t="shared" si="4"/>
        <v/>
      </c>
      <c r="G286" s="46" t="str">
        <f t="shared" si="5"/>
        <v/>
      </c>
      <c r="H286" s="46" t="str">
        <f t="shared" si="6"/>
        <v/>
      </c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10" t="str">
        <f t="shared" si="1"/>
        <v/>
      </c>
      <c r="B287" s="45" t="str">
        <f t="shared" si="2"/>
        <v/>
      </c>
      <c r="C287" s="46" t="str">
        <f>IF(A287="","",IF(ISBLANK($E$10),MIN(MAX($E$7*H286+IF(plusinterest,F287,0),$E$9),F287+H286),MIN($E$10,H286+F287)))</f>
        <v/>
      </c>
      <c r="D287" s="47"/>
      <c r="E287" s="46" t="str">
        <f t="shared" si="3"/>
        <v/>
      </c>
      <c r="F287" s="46" t="str">
        <f t="shared" si="4"/>
        <v/>
      </c>
      <c r="G287" s="46" t="str">
        <f t="shared" si="5"/>
        <v/>
      </c>
      <c r="H287" s="46" t="str">
        <f t="shared" si="6"/>
        <v/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10" t="str">
        <f t="shared" si="1"/>
        <v/>
      </c>
      <c r="B288" s="45" t="str">
        <f t="shared" si="2"/>
        <v/>
      </c>
      <c r="C288" s="46" t="str">
        <f>IF(A288="","",IF(ISBLANK($E$10),MIN(MAX($E$7*H287+IF(plusinterest,F288,0),$E$9),F288+H287),MIN($E$10,H287+F288)))</f>
        <v/>
      </c>
      <c r="D288" s="47"/>
      <c r="E288" s="46" t="str">
        <f t="shared" si="3"/>
        <v/>
      </c>
      <c r="F288" s="46" t="str">
        <f t="shared" si="4"/>
        <v/>
      </c>
      <c r="G288" s="46" t="str">
        <f t="shared" si="5"/>
        <v/>
      </c>
      <c r="H288" s="46" t="str">
        <f t="shared" si="6"/>
        <v/>
      </c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10" t="str">
        <f t="shared" si="1"/>
        <v/>
      </c>
      <c r="B289" s="45" t="str">
        <f t="shared" si="2"/>
        <v/>
      </c>
      <c r="C289" s="46" t="str">
        <f>IF(A289="","",IF(ISBLANK($E$10),MIN(MAX($E$7*H288+IF(plusinterest,F289,0),$E$9),F289+H288),MIN($E$10,H288+F289)))</f>
        <v/>
      </c>
      <c r="D289" s="47"/>
      <c r="E289" s="46" t="str">
        <f t="shared" si="3"/>
        <v/>
      </c>
      <c r="F289" s="46" t="str">
        <f t="shared" si="4"/>
        <v/>
      </c>
      <c r="G289" s="46" t="str">
        <f t="shared" si="5"/>
        <v/>
      </c>
      <c r="H289" s="46" t="str">
        <f t="shared" si="6"/>
        <v/>
      </c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10" t="str">
        <f t="shared" si="1"/>
        <v/>
      </c>
      <c r="B290" s="45" t="str">
        <f t="shared" si="2"/>
        <v/>
      </c>
      <c r="C290" s="46" t="str">
        <f>IF(A290="","",IF(ISBLANK($E$10),MIN(MAX($E$7*H289+IF(plusinterest,F290,0),$E$9),F290+H289),MIN($E$10,H289+F290)))</f>
        <v/>
      </c>
      <c r="D290" s="47"/>
      <c r="E290" s="46" t="str">
        <f t="shared" si="3"/>
        <v/>
      </c>
      <c r="F290" s="46" t="str">
        <f t="shared" si="4"/>
        <v/>
      </c>
      <c r="G290" s="46" t="str">
        <f t="shared" si="5"/>
        <v/>
      </c>
      <c r="H290" s="46" t="str">
        <f t="shared" si="6"/>
        <v/>
      </c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10" t="str">
        <f t="shared" si="1"/>
        <v/>
      </c>
      <c r="B291" s="45" t="str">
        <f t="shared" si="2"/>
        <v/>
      </c>
      <c r="C291" s="46" t="str">
        <f>IF(A291="","",IF(ISBLANK($E$10),MIN(MAX($E$7*H290+IF(plusinterest,F291,0),$E$9),F291+H290),MIN($E$10,H290+F291)))</f>
        <v/>
      </c>
      <c r="D291" s="47"/>
      <c r="E291" s="46" t="str">
        <f t="shared" si="3"/>
        <v/>
      </c>
      <c r="F291" s="46" t="str">
        <f t="shared" si="4"/>
        <v/>
      </c>
      <c r="G291" s="46" t="str">
        <f t="shared" si="5"/>
        <v/>
      </c>
      <c r="H291" s="46" t="str">
        <f t="shared" si="6"/>
        <v/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10" t="str">
        <f t="shared" si="1"/>
        <v/>
      </c>
      <c r="B292" s="45" t="str">
        <f t="shared" si="2"/>
        <v/>
      </c>
      <c r="C292" s="46" t="str">
        <f>IF(A292="","",IF(ISBLANK($E$10),MIN(MAX($E$7*H291+IF(plusinterest,F292,0),$E$9),F292+H291),MIN($E$10,H291+F292)))</f>
        <v/>
      </c>
      <c r="D292" s="47"/>
      <c r="E292" s="46" t="str">
        <f t="shared" si="3"/>
        <v/>
      </c>
      <c r="F292" s="46" t="str">
        <f t="shared" si="4"/>
        <v/>
      </c>
      <c r="G292" s="46" t="str">
        <f t="shared" si="5"/>
        <v/>
      </c>
      <c r="H292" s="46" t="str">
        <f t="shared" si="6"/>
        <v/>
      </c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10" t="str">
        <f t="shared" si="1"/>
        <v/>
      </c>
      <c r="B293" s="45" t="str">
        <f t="shared" si="2"/>
        <v/>
      </c>
      <c r="C293" s="46" t="str">
        <f>IF(A293="","",IF(ISBLANK($E$10),MIN(MAX($E$7*H292+IF(plusinterest,F293,0),$E$9),F293+H292),MIN($E$10,H292+F293)))</f>
        <v/>
      </c>
      <c r="D293" s="47"/>
      <c r="E293" s="46" t="str">
        <f t="shared" si="3"/>
        <v/>
      </c>
      <c r="F293" s="46" t="str">
        <f t="shared" si="4"/>
        <v/>
      </c>
      <c r="G293" s="46" t="str">
        <f t="shared" si="5"/>
        <v/>
      </c>
      <c r="H293" s="46" t="str">
        <f t="shared" si="6"/>
        <v/>
      </c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10" t="str">
        <f t="shared" si="1"/>
        <v/>
      </c>
      <c r="B294" s="45" t="str">
        <f t="shared" si="2"/>
        <v/>
      </c>
      <c r="C294" s="46" t="str">
        <f>IF(A294="","",IF(ISBLANK($E$10),MIN(MAX($E$7*H293+IF(plusinterest,F294,0),$E$9),F294+H293),MIN($E$10,H293+F294)))</f>
        <v/>
      </c>
      <c r="D294" s="47"/>
      <c r="E294" s="46" t="str">
        <f t="shared" si="3"/>
        <v/>
      </c>
      <c r="F294" s="46" t="str">
        <f t="shared" si="4"/>
        <v/>
      </c>
      <c r="G294" s="46" t="str">
        <f t="shared" si="5"/>
        <v/>
      </c>
      <c r="H294" s="46" t="str">
        <f t="shared" si="6"/>
        <v/>
      </c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10" t="str">
        <f t="shared" si="1"/>
        <v/>
      </c>
      <c r="B295" s="45" t="str">
        <f t="shared" si="2"/>
        <v/>
      </c>
      <c r="C295" s="46" t="str">
        <f>IF(A295="","",IF(ISBLANK($E$10),MIN(MAX($E$7*H294+IF(plusinterest,F295,0),$E$9),F295+H294),MIN($E$10,H294+F295)))</f>
        <v/>
      </c>
      <c r="D295" s="47"/>
      <c r="E295" s="46" t="str">
        <f t="shared" si="3"/>
        <v/>
      </c>
      <c r="F295" s="46" t="str">
        <f t="shared" si="4"/>
        <v/>
      </c>
      <c r="G295" s="46" t="str">
        <f t="shared" si="5"/>
        <v/>
      </c>
      <c r="H295" s="46" t="str">
        <f t="shared" si="6"/>
        <v/>
      </c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10" t="str">
        <f t="shared" si="1"/>
        <v/>
      </c>
      <c r="B296" s="45" t="str">
        <f t="shared" si="2"/>
        <v/>
      </c>
      <c r="C296" s="46" t="str">
        <f>IF(A296="","",IF(ISBLANK($E$10),MIN(MAX($E$7*H295+IF(plusinterest,F296,0),$E$9),F296+H295),MIN($E$10,H295+F296)))</f>
        <v/>
      </c>
      <c r="D296" s="47"/>
      <c r="E296" s="46" t="str">
        <f t="shared" si="3"/>
        <v/>
      </c>
      <c r="F296" s="46" t="str">
        <f t="shared" si="4"/>
        <v/>
      </c>
      <c r="G296" s="46" t="str">
        <f t="shared" si="5"/>
        <v/>
      </c>
      <c r="H296" s="46" t="str">
        <f t="shared" si="6"/>
        <v/>
      </c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10" t="str">
        <f t="shared" si="1"/>
        <v/>
      </c>
      <c r="B297" s="45" t="str">
        <f t="shared" si="2"/>
        <v/>
      </c>
      <c r="C297" s="46" t="str">
        <f>IF(A297="","",IF(ISBLANK($E$10),MIN(MAX($E$7*H296+IF(plusinterest,F297,0),$E$9),F297+H296),MIN($E$10,H296+F297)))</f>
        <v/>
      </c>
      <c r="D297" s="47"/>
      <c r="E297" s="46" t="str">
        <f t="shared" si="3"/>
        <v/>
      </c>
      <c r="F297" s="46" t="str">
        <f t="shared" si="4"/>
        <v/>
      </c>
      <c r="G297" s="46" t="str">
        <f t="shared" si="5"/>
        <v/>
      </c>
      <c r="H297" s="46" t="str">
        <f t="shared" si="6"/>
        <v/>
      </c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10" t="str">
        <f t="shared" si="1"/>
        <v/>
      </c>
      <c r="B298" s="45" t="str">
        <f t="shared" si="2"/>
        <v/>
      </c>
      <c r="C298" s="46" t="str">
        <f>IF(A298="","",IF(ISBLANK($E$10),MIN(MAX($E$7*H297+IF(plusinterest,F298,0),$E$9),F298+H297),MIN($E$10,H297+F298)))</f>
        <v/>
      </c>
      <c r="D298" s="47"/>
      <c r="E298" s="46" t="str">
        <f t="shared" si="3"/>
        <v/>
      </c>
      <c r="F298" s="46" t="str">
        <f t="shared" si="4"/>
        <v/>
      </c>
      <c r="G298" s="46" t="str">
        <f t="shared" si="5"/>
        <v/>
      </c>
      <c r="H298" s="46" t="str">
        <f t="shared" si="6"/>
        <v/>
      </c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10" t="str">
        <f t="shared" si="1"/>
        <v/>
      </c>
      <c r="B299" s="45" t="str">
        <f t="shared" si="2"/>
        <v/>
      </c>
      <c r="C299" s="46" t="str">
        <f>IF(A299="","",IF(ISBLANK($E$10),MIN(MAX($E$7*H298+IF(plusinterest,F299,0),$E$9),F299+H298),MIN($E$10,H298+F299)))</f>
        <v/>
      </c>
      <c r="D299" s="47"/>
      <c r="E299" s="46" t="str">
        <f t="shared" si="3"/>
        <v/>
      </c>
      <c r="F299" s="46" t="str">
        <f t="shared" si="4"/>
        <v/>
      </c>
      <c r="G299" s="46" t="str">
        <f t="shared" si="5"/>
        <v/>
      </c>
      <c r="H299" s="46" t="str">
        <f t="shared" si="6"/>
        <v/>
      </c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10" t="str">
        <f t="shared" si="1"/>
        <v/>
      </c>
      <c r="B300" s="45" t="str">
        <f t="shared" si="2"/>
        <v/>
      </c>
      <c r="C300" s="46" t="str">
        <f>IF(A300="","",IF(ISBLANK($E$10),MIN(MAX($E$7*H299+IF(plusinterest,F300,0),$E$9),F300+H299),MIN($E$10,H299+F300)))</f>
        <v/>
      </c>
      <c r="D300" s="47"/>
      <c r="E300" s="46" t="str">
        <f t="shared" si="3"/>
        <v/>
      </c>
      <c r="F300" s="46" t="str">
        <f t="shared" si="4"/>
        <v/>
      </c>
      <c r="G300" s="46" t="str">
        <f t="shared" si="5"/>
        <v/>
      </c>
      <c r="H300" s="46" t="str">
        <f t="shared" si="6"/>
        <v/>
      </c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10" t="str">
        <f t="shared" si="1"/>
        <v/>
      </c>
      <c r="B301" s="45" t="str">
        <f t="shared" si="2"/>
        <v/>
      </c>
      <c r="C301" s="46" t="str">
        <f>IF(A301="","",IF(ISBLANK($E$10),MIN(MAX($E$7*H300+IF(plusinterest,F301,0),$E$9),F301+H300),MIN($E$10,H300+F301)))</f>
        <v/>
      </c>
      <c r="D301" s="47"/>
      <c r="E301" s="46" t="str">
        <f t="shared" si="3"/>
        <v/>
      </c>
      <c r="F301" s="46" t="str">
        <f t="shared" si="4"/>
        <v/>
      </c>
      <c r="G301" s="46" t="str">
        <f t="shared" si="5"/>
        <v/>
      </c>
      <c r="H301" s="46" t="str">
        <f t="shared" si="6"/>
        <v/>
      </c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10" t="str">
        <f t="shared" si="1"/>
        <v/>
      </c>
      <c r="B302" s="45" t="str">
        <f t="shared" si="2"/>
        <v/>
      </c>
      <c r="C302" s="46" t="str">
        <f>IF(A302="","",IF(ISBLANK($E$10),MIN(MAX($E$7*H301+IF(plusinterest,F302,0),$E$9),F302+H301),MIN($E$10,H301+F302)))</f>
        <v/>
      </c>
      <c r="D302" s="47"/>
      <c r="E302" s="46" t="str">
        <f t="shared" si="3"/>
        <v/>
      </c>
      <c r="F302" s="46" t="str">
        <f t="shared" si="4"/>
        <v/>
      </c>
      <c r="G302" s="46" t="str">
        <f t="shared" si="5"/>
        <v/>
      </c>
      <c r="H302" s="46" t="str">
        <f t="shared" si="6"/>
        <v/>
      </c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10" t="str">
        <f t="shared" si="1"/>
        <v/>
      </c>
      <c r="B303" s="45" t="str">
        <f t="shared" si="2"/>
        <v/>
      </c>
      <c r="C303" s="46" t="str">
        <f>IF(A303="","",IF(ISBLANK($E$10),MIN(MAX($E$7*H302+IF(plusinterest,F303,0),$E$9),F303+H302),MIN($E$10,H302+F303)))</f>
        <v/>
      </c>
      <c r="D303" s="47"/>
      <c r="E303" s="46" t="str">
        <f t="shared" si="3"/>
        <v/>
      </c>
      <c r="F303" s="46" t="str">
        <f t="shared" si="4"/>
        <v/>
      </c>
      <c r="G303" s="46" t="str">
        <f t="shared" si="5"/>
        <v/>
      </c>
      <c r="H303" s="46" t="str">
        <f t="shared" si="6"/>
        <v/>
      </c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10" t="str">
        <f t="shared" si="1"/>
        <v/>
      </c>
      <c r="B304" s="45" t="str">
        <f t="shared" si="2"/>
        <v/>
      </c>
      <c r="C304" s="46" t="str">
        <f>IF(A304="","",IF(ISBLANK($E$10),MIN(MAX($E$7*H303+IF(plusinterest,F304,0),$E$9),F304+H303),MIN($E$10,H303+F304)))</f>
        <v/>
      </c>
      <c r="D304" s="47"/>
      <c r="E304" s="46" t="str">
        <f t="shared" si="3"/>
        <v/>
      </c>
      <c r="F304" s="46" t="str">
        <f t="shared" si="4"/>
        <v/>
      </c>
      <c r="G304" s="46" t="str">
        <f t="shared" si="5"/>
        <v/>
      </c>
      <c r="H304" s="46" t="str">
        <f t="shared" si="6"/>
        <v/>
      </c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10" t="str">
        <f t="shared" si="1"/>
        <v/>
      </c>
      <c r="B305" s="45" t="str">
        <f t="shared" si="2"/>
        <v/>
      </c>
      <c r="C305" s="46" t="str">
        <f>IF(A305="","",IF(ISBLANK($E$10),MIN(MAX($E$7*H304+IF(plusinterest,F305,0),$E$9),F305+H304),MIN($E$10,H304+F305)))</f>
        <v/>
      </c>
      <c r="D305" s="47"/>
      <c r="E305" s="46" t="str">
        <f t="shared" si="3"/>
        <v/>
      </c>
      <c r="F305" s="46" t="str">
        <f t="shared" si="4"/>
        <v/>
      </c>
      <c r="G305" s="46" t="str">
        <f t="shared" si="5"/>
        <v/>
      </c>
      <c r="H305" s="46" t="str">
        <f t="shared" si="6"/>
        <v/>
      </c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10" t="str">
        <f t="shared" si="1"/>
        <v/>
      </c>
      <c r="B306" s="45" t="str">
        <f t="shared" si="2"/>
        <v/>
      </c>
      <c r="C306" s="46" t="str">
        <f>IF(A306="","",IF(ISBLANK($E$10),MIN(MAX($E$7*H305+IF(plusinterest,F306,0),$E$9),F306+H305),MIN($E$10,H305+F306)))</f>
        <v/>
      </c>
      <c r="D306" s="47"/>
      <c r="E306" s="46" t="str">
        <f t="shared" si="3"/>
        <v/>
      </c>
      <c r="F306" s="46" t="str">
        <f t="shared" si="4"/>
        <v/>
      </c>
      <c r="G306" s="46" t="str">
        <f t="shared" si="5"/>
        <v/>
      </c>
      <c r="H306" s="46" t="str">
        <f t="shared" si="6"/>
        <v/>
      </c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10" t="str">
        <f t="shared" si="1"/>
        <v/>
      </c>
      <c r="B307" s="45" t="str">
        <f t="shared" si="2"/>
        <v/>
      </c>
      <c r="C307" s="46" t="str">
        <f>IF(A307="","",IF(ISBLANK($E$10),MIN(MAX($E$7*H306+IF(plusinterest,F307,0),$E$9),F307+H306),MIN($E$10,H306+F307)))</f>
        <v/>
      </c>
      <c r="D307" s="47"/>
      <c r="E307" s="46" t="str">
        <f t="shared" si="3"/>
        <v/>
      </c>
      <c r="F307" s="46" t="str">
        <f t="shared" si="4"/>
        <v/>
      </c>
      <c r="G307" s="46" t="str">
        <f t="shared" si="5"/>
        <v/>
      </c>
      <c r="H307" s="46" t="str">
        <f t="shared" si="6"/>
        <v/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10" t="str">
        <f t="shared" si="1"/>
        <v/>
      </c>
      <c r="B308" s="45" t="str">
        <f t="shared" si="2"/>
        <v/>
      </c>
      <c r="C308" s="46" t="str">
        <f>IF(A308="","",IF(ISBLANK($E$10),MIN(MAX($E$7*H307+IF(plusinterest,F308,0),$E$9),F308+H307),MIN($E$10,H307+F308)))</f>
        <v/>
      </c>
      <c r="D308" s="47"/>
      <c r="E308" s="46" t="str">
        <f t="shared" si="3"/>
        <v/>
      </c>
      <c r="F308" s="46" t="str">
        <f t="shared" si="4"/>
        <v/>
      </c>
      <c r="G308" s="46" t="str">
        <f t="shared" si="5"/>
        <v/>
      </c>
      <c r="H308" s="46" t="str">
        <f t="shared" si="6"/>
        <v/>
      </c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10" t="str">
        <f t="shared" si="1"/>
        <v/>
      </c>
      <c r="B309" s="45" t="str">
        <f t="shared" si="2"/>
        <v/>
      </c>
      <c r="C309" s="46" t="str">
        <f>IF(A309="","",IF(ISBLANK($E$10),MIN(MAX($E$7*H308+IF(plusinterest,F309,0),$E$9),F309+H308),MIN($E$10,H308+F309)))</f>
        <v/>
      </c>
      <c r="D309" s="47"/>
      <c r="E309" s="46" t="str">
        <f t="shared" si="3"/>
        <v/>
      </c>
      <c r="F309" s="46" t="str">
        <f t="shared" si="4"/>
        <v/>
      </c>
      <c r="G309" s="46" t="str">
        <f t="shared" si="5"/>
        <v/>
      </c>
      <c r="H309" s="46" t="str">
        <f t="shared" si="6"/>
        <v/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10" t="str">
        <f t="shared" si="1"/>
        <v/>
      </c>
      <c r="B310" s="45" t="str">
        <f t="shared" si="2"/>
        <v/>
      </c>
      <c r="C310" s="46" t="str">
        <f>IF(A310="","",IF(ISBLANK($E$10),MIN(MAX($E$7*H309+IF(plusinterest,F310,0),$E$9),F310+H309),MIN($E$10,H309+F310)))</f>
        <v/>
      </c>
      <c r="D310" s="47"/>
      <c r="E310" s="46" t="str">
        <f t="shared" si="3"/>
        <v/>
      </c>
      <c r="F310" s="46" t="str">
        <f t="shared" si="4"/>
        <v/>
      </c>
      <c r="G310" s="46" t="str">
        <f t="shared" si="5"/>
        <v/>
      </c>
      <c r="H310" s="46" t="str">
        <f t="shared" si="6"/>
        <v/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10" t="str">
        <f t="shared" si="1"/>
        <v/>
      </c>
      <c r="B311" s="45" t="str">
        <f t="shared" si="2"/>
        <v/>
      </c>
      <c r="C311" s="46" t="str">
        <f>IF(A311="","",IF(ISBLANK($E$10),MIN(MAX($E$7*H310+IF(plusinterest,F311,0),$E$9),F311+H310),MIN($E$10,H310+F311)))</f>
        <v/>
      </c>
      <c r="D311" s="47"/>
      <c r="E311" s="46" t="str">
        <f t="shared" si="3"/>
        <v/>
      </c>
      <c r="F311" s="46" t="str">
        <f t="shared" si="4"/>
        <v/>
      </c>
      <c r="G311" s="46" t="str">
        <f t="shared" si="5"/>
        <v/>
      </c>
      <c r="H311" s="46" t="str">
        <f t="shared" si="6"/>
        <v/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10" t="str">
        <f t="shared" si="1"/>
        <v/>
      </c>
      <c r="B312" s="45" t="str">
        <f t="shared" si="2"/>
        <v/>
      </c>
      <c r="C312" s="46" t="str">
        <f>IF(A312="","",IF(ISBLANK($E$10),MIN(MAX($E$7*H311+IF(plusinterest,F312,0),$E$9),F312+H311),MIN($E$10,H311+F312)))</f>
        <v/>
      </c>
      <c r="D312" s="47"/>
      <c r="E312" s="46" t="str">
        <f t="shared" si="3"/>
        <v/>
      </c>
      <c r="F312" s="46" t="str">
        <f t="shared" si="4"/>
        <v/>
      </c>
      <c r="G312" s="46" t="str">
        <f t="shared" si="5"/>
        <v/>
      </c>
      <c r="H312" s="46" t="str">
        <f t="shared" si="6"/>
        <v/>
      </c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10" t="str">
        <f t="shared" si="1"/>
        <v/>
      </c>
      <c r="B313" s="45" t="str">
        <f t="shared" si="2"/>
        <v/>
      </c>
      <c r="C313" s="46" t="str">
        <f>IF(A313="","",IF(ISBLANK($E$10),MIN(MAX($E$7*H312+IF(plusinterest,F313,0),$E$9),F313+H312),MIN($E$10,H312+F313)))</f>
        <v/>
      </c>
      <c r="D313" s="47"/>
      <c r="E313" s="46" t="str">
        <f t="shared" si="3"/>
        <v/>
      </c>
      <c r="F313" s="46" t="str">
        <f t="shared" si="4"/>
        <v/>
      </c>
      <c r="G313" s="46" t="str">
        <f t="shared" si="5"/>
        <v/>
      </c>
      <c r="H313" s="46" t="str">
        <f t="shared" si="6"/>
        <v/>
      </c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10" t="str">
        <f t="shared" si="1"/>
        <v/>
      </c>
      <c r="B314" s="45" t="str">
        <f t="shared" si="2"/>
        <v/>
      </c>
      <c r="C314" s="46" t="str">
        <f>IF(A314="","",IF(ISBLANK($E$10),MIN(MAX($E$7*H313+IF(plusinterest,F314,0),$E$9),F314+H313),MIN($E$10,H313+F314)))</f>
        <v/>
      </c>
      <c r="D314" s="47"/>
      <c r="E314" s="46" t="str">
        <f t="shared" si="3"/>
        <v/>
      </c>
      <c r="F314" s="46" t="str">
        <f t="shared" si="4"/>
        <v/>
      </c>
      <c r="G314" s="46" t="str">
        <f t="shared" si="5"/>
        <v/>
      </c>
      <c r="H314" s="46" t="str">
        <f t="shared" si="6"/>
        <v/>
      </c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10" t="str">
        <f t="shared" si="1"/>
        <v/>
      </c>
      <c r="B315" s="45" t="str">
        <f t="shared" si="2"/>
        <v/>
      </c>
      <c r="C315" s="46" t="str">
        <f>IF(A315="","",IF(ISBLANK($E$10),MIN(MAX($E$7*H314+IF(plusinterest,F315,0),$E$9),F315+H314),MIN($E$10,H314+F315)))</f>
        <v/>
      </c>
      <c r="D315" s="47"/>
      <c r="E315" s="46" t="str">
        <f t="shared" si="3"/>
        <v/>
      </c>
      <c r="F315" s="46" t="str">
        <f t="shared" si="4"/>
        <v/>
      </c>
      <c r="G315" s="46" t="str">
        <f t="shared" si="5"/>
        <v/>
      </c>
      <c r="H315" s="46" t="str">
        <f t="shared" si="6"/>
        <v/>
      </c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10" t="str">
        <f t="shared" si="1"/>
        <v/>
      </c>
      <c r="B316" s="45" t="str">
        <f t="shared" si="2"/>
        <v/>
      </c>
      <c r="C316" s="46" t="str">
        <f>IF(A316="","",IF(ISBLANK($E$10),MIN(MAX($E$7*H315+IF(plusinterest,F316,0),$E$9),F316+H315),MIN($E$10,H315+F316)))</f>
        <v/>
      </c>
      <c r="D316" s="47"/>
      <c r="E316" s="46" t="str">
        <f t="shared" si="3"/>
        <v/>
      </c>
      <c r="F316" s="46" t="str">
        <f t="shared" si="4"/>
        <v/>
      </c>
      <c r="G316" s="46" t="str">
        <f t="shared" si="5"/>
        <v/>
      </c>
      <c r="H316" s="46" t="str">
        <f t="shared" si="6"/>
        <v/>
      </c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10" t="str">
        <f t="shared" si="1"/>
        <v/>
      </c>
      <c r="B317" s="45" t="str">
        <f t="shared" si="2"/>
        <v/>
      </c>
      <c r="C317" s="46" t="str">
        <f>IF(A317="","",IF(ISBLANK($E$10),MIN(MAX($E$7*H316+IF(plusinterest,F317,0),$E$9),F317+H316),MIN($E$10,H316+F317)))</f>
        <v/>
      </c>
      <c r="D317" s="47"/>
      <c r="E317" s="46" t="str">
        <f t="shared" si="3"/>
        <v/>
      </c>
      <c r="F317" s="46" t="str">
        <f t="shared" si="4"/>
        <v/>
      </c>
      <c r="G317" s="46" t="str">
        <f t="shared" si="5"/>
        <v/>
      </c>
      <c r="H317" s="46" t="str">
        <f t="shared" si="6"/>
        <v/>
      </c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10" t="str">
        <f t="shared" si="1"/>
        <v/>
      </c>
      <c r="B318" s="45" t="str">
        <f t="shared" si="2"/>
        <v/>
      </c>
      <c r="C318" s="46" t="str">
        <f>IF(A318="","",IF(ISBLANK($E$10),MIN(MAX($E$7*H317+IF(plusinterest,F318,0),$E$9),F318+H317),MIN($E$10,H317+F318)))</f>
        <v/>
      </c>
      <c r="D318" s="47"/>
      <c r="E318" s="46" t="str">
        <f t="shared" si="3"/>
        <v/>
      </c>
      <c r="F318" s="46" t="str">
        <f t="shared" si="4"/>
        <v/>
      </c>
      <c r="G318" s="46" t="str">
        <f t="shared" si="5"/>
        <v/>
      </c>
      <c r="H318" s="46" t="str">
        <f t="shared" si="6"/>
        <v/>
      </c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10" t="str">
        <f t="shared" si="1"/>
        <v/>
      </c>
      <c r="B319" s="45" t="str">
        <f t="shared" si="2"/>
        <v/>
      </c>
      <c r="C319" s="46" t="str">
        <f>IF(A319="","",IF(ISBLANK($E$10),MIN(MAX($E$7*H318+IF(plusinterest,F319,0),$E$9),F319+H318),MIN($E$10,H318+F319)))</f>
        <v/>
      </c>
      <c r="D319" s="47"/>
      <c r="E319" s="46" t="str">
        <f t="shared" si="3"/>
        <v/>
      </c>
      <c r="F319" s="46" t="str">
        <f t="shared" si="4"/>
        <v/>
      </c>
      <c r="G319" s="46" t="str">
        <f t="shared" si="5"/>
        <v/>
      </c>
      <c r="H319" s="46" t="str">
        <f t="shared" si="6"/>
        <v/>
      </c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10" t="str">
        <f t="shared" si="1"/>
        <v/>
      </c>
      <c r="B320" s="45" t="str">
        <f t="shared" si="2"/>
        <v/>
      </c>
      <c r="C320" s="46" t="str">
        <f>IF(A320="","",IF(ISBLANK($E$10),MIN(MAX($E$7*H319+IF(plusinterest,F320,0),$E$9),F320+H319),MIN($E$10,H319+F320)))</f>
        <v/>
      </c>
      <c r="D320" s="47"/>
      <c r="E320" s="46" t="str">
        <f t="shared" si="3"/>
        <v/>
      </c>
      <c r="F320" s="46" t="str">
        <f t="shared" si="4"/>
        <v/>
      </c>
      <c r="G320" s="46" t="str">
        <f t="shared" si="5"/>
        <v/>
      </c>
      <c r="H320" s="46" t="str">
        <f t="shared" si="6"/>
        <v/>
      </c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10" t="str">
        <f t="shared" si="1"/>
        <v/>
      </c>
      <c r="B321" s="45" t="str">
        <f t="shared" si="2"/>
        <v/>
      </c>
      <c r="C321" s="46" t="str">
        <f>IF(A321="","",IF(ISBLANK($E$10),MIN(MAX($E$7*H320+IF(plusinterest,F321,0),$E$9),F321+H320),MIN($E$10,H320+F321)))</f>
        <v/>
      </c>
      <c r="D321" s="47"/>
      <c r="E321" s="46" t="str">
        <f t="shared" si="3"/>
        <v/>
      </c>
      <c r="F321" s="46" t="str">
        <f t="shared" si="4"/>
        <v/>
      </c>
      <c r="G321" s="46" t="str">
        <f t="shared" si="5"/>
        <v/>
      </c>
      <c r="H321" s="46" t="str">
        <f t="shared" si="6"/>
        <v/>
      </c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10" t="str">
        <f t="shared" si="1"/>
        <v/>
      </c>
      <c r="B322" s="45" t="str">
        <f t="shared" si="2"/>
        <v/>
      </c>
      <c r="C322" s="46" t="str">
        <f>IF(A322="","",IF(ISBLANK($E$10),MIN(MAX($E$7*H321+IF(plusinterest,F322,0),$E$9),F322+H321),MIN($E$10,H321+F322)))</f>
        <v/>
      </c>
      <c r="D322" s="47"/>
      <c r="E322" s="46" t="str">
        <f t="shared" si="3"/>
        <v/>
      </c>
      <c r="F322" s="46" t="str">
        <f t="shared" si="4"/>
        <v/>
      </c>
      <c r="G322" s="46" t="str">
        <f t="shared" si="5"/>
        <v/>
      </c>
      <c r="H322" s="46" t="str">
        <f t="shared" si="6"/>
        <v/>
      </c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10" t="str">
        <f t="shared" si="1"/>
        <v/>
      </c>
      <c r="B323" s="45" t="str">
        <f t="shared" si="2"/>
        <v/>
      </c>
      <c r="C323" s="46" t="str">
        <f>IF(A323="","",IF(ISBLANK($E$10),MIN(MAX($E$7*H322+IF(plusinterest,F323,0),$E$9),F323+H322),MIN($E$10,H322+F323)))</f>
        <v/>
      </c>
      <c r="D323" s="47"/>
      <c r="E323" s="46" t="str">
        <f t="shared" si="3"/>
        <v/>
      </c>
      <c r="F323" s="46" t="str">
        <f t="shared" si="4"/>
        <v/>
      </c>
      <c r="G323" s="46" t="str">
        <f t="shared" si="5"/>
        <v/>
      </c>
      <c r="H323" s="46" t="str">
        <f t="shared" si="6"/>
        <v/>
      </c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10" t="str">
        <f t="shared" si="1"/>
        <v/>
      </c>
      <c r="B324" s="45" t="str">
        <f t="shared" si="2"/>
        <v/>
      </c>
      <c r="C324" s="46" t="str">
        <f>IF(A324="","",IF(ISBLANK($E$10),MIN(MAX($E$7*H323+IF(plusinterest,F324,0),$E$9),F324+H323),MIN($E$10,H323+F324)))</f>
        <v/>
      </c>
      <c r="D324" s="47"/>
      <c r="E324" s="46" t="str">
        <f t="shared" si="3"/>
        <v/>
      </c>
      <c r="F324" s="46" t="str">
        <f t="shared" si="4"/>
        <v/>
      </c>
      <c r="G324" s="46" t="str">
        <f t="shared" si="5"/>
        <v/>
      </c>
      <c r="H324" s="46" t="str">
        <f t="shared" si="6"/>
        <v/>
      </c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10" t="str">
        <f t="shared" si="1"/>
        <v/>
      </c>
      <c r="B325" s="45" t="str">
        <f t="shared" si="2"/>
        <v/>
      </c>
      <c r="C325" s="46" t="str">
        <f>IF(A325="","",IF(ISBLANK($E$10),MIN(MAX($E$7*H324+IF(plusinterest,F325,0),$E$9),F325+H324),MIN($E$10,H324+F325)))</f>
        <v/>
      </c>
      <c r="D325" s="47"/>
      <c r="E325" s="46" t="str">
        <f t="shared" si="3"/>
        <v/>
      </c>
      <c r="F325" s="46" t="str">
        <f t="shared" si="4"/>
        <v/>
      </c>
      <c r="G325" s="46" t="str">
        <f t="shared" si="5"/>
        <v/>
      </c>
      <c r="H325" s="46" t="str">
        <f t="shared" si="6"/>
        <v/>
      </c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10" t="str">
        <f t="shared" si="1"/>
        <v/>
      </c>
      <c r="B326" s="45" t="str">
        <f t="shared" si="2"/>
        <v/>
      </c>
      <c r="C326" s="46" t="str">
        <f>IF(A326="","",IF(ISBLANK($E$10),MIN(MAX($E$7*H325+IF(plusinterest,F326,0),$E$9),F326+H325),MIN($E$10,H325+F326)))</f>
        <v/>
      </c>
      <c r="D326" s="47"/>
      <c r="E326" s="46" t="str">
        <f t="shared" si="3"/>
        <v/>
      </c>
      <c r="F326" s="46" t="str">
        <f t="shared" si="4"/>
        <v/>
      </c>
      <c r="G326" s="46" t="str">
        <f t="shared" si="5"/>
        <v/>
      </c>
      <c r="H326" s="46" t="str">
        <f t="shared" si="6"/>
        <v/>
      </c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10" t="str">
        <f t="shared" si="1"/>
        <v/>
      </c>
      <c r="B327" s="45" t="str">
        <f t="shared" si="2"/>
        <v/>
      </c>
      <c r="C327" s="46" t="str">
        <f>IF(A327="","",IF(ISBLANK($E$10),MIN(MAX($E$7*H326+IF(plusinterest,F327,0),$E$9),F327+H326),MIN($E$10,H326+F327)))</f>
        <v/>
      </c>
      <c r="D327" s="47"/>
      <c r="E327" s="46" t="str">
        <f t="shared" si="3"/>
        <v/>
      </c>
      <c r="F327" s="46" t="str">
        <f t="shared" si="4"/>
        <v/>
      </c>
      <c r="G327" s="46" t="str">
        <f t="shared" si="5"/>
        <v/>
      </c>
      <c r="H327" s="46" t="str">
        <f t="shared" si="6"/>
        <v/>
      </c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10" t="str">
        <f t="shared" si="1"/>
        <v/>
      </c>
      <c r="B328" s="45" t="str">
        <f t="shared" si="2"/>
        <v/>
      </c>
      <c r="C328" s="46" t="str">
        <f>IF(A328="","",IF(ISBLANK($E$10),MIN(MAX($E$7*H327+IF(plusinterest,F328,0),$E$9),F328+H327),MIN($E$10,H327+F328)))</f>
        <v/>
      </c>
      <c r="D328" s="47"/>
      <c r="E328" s="46" t="str">
        <f t="shared" si="3"/>
        <v/>
      </c>
      <c r="F328" s="46" t="str">
        <f t="shared" si="4"/>
        <v/>
      </c>
      <c r="G328" s="46" t="str">
        <f t="shared" si="5"/>
        <v/>
      </c>
      <c r="H328" s="46" t="str">
        <f t="shared" si="6"/>
        <v/>
      </c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10" t="str">
        <f t="shared" si="1"/>
        <v/>
      </c>
      <c r="B329" s="45" t="str">
        <f t="shared" si="2"/>
        <v/>
      </c>
      <c r="C329" s="46" t="str">
        <f>IF(A329="","",IF(ISBLANK($E$10),MIN(MAX($E$7*H328+IF(plusinterest,F329,0),$E$9),F329+H328),MIN($E$10,H328+F329)))</f>
        <v/>
      </c>
      <c r="D329" s="47"/>
      <c r="E329" s="46" t="str">
        <f t="shared" si="3"/>
        <v/>
      </c>
      <c r="F329" s="46" t="str">
        <f t="shared" si="4"/>
        <v/>
      </c>
      <c r="G329" s="46" t="str">
        <f t="shared" si="5"/>
        <v/>
      </c>
      <c r="H329" s="46" t="str">
        <f t="shared" si="6"/>
        <v/>
      </c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10" t="str">
        <f t="shared" si="1"/>
        <v/>
      </c>
      <c r="B330" s="45" t="str">
        <f t="shared" si="2"/>
        <v/>
      </c>
      <c r="C330" s="46" t="str">
        <f>IF(A330="","",IF(ISBLANK($E$10),MIN(MAX($E$7*H329+IF(plusinterest,F330,0),$E$9),F330+H329),MIN($E$10,H329+F330)))</f>
        <v/>
      </c>
      <c r="D330" s="47"/>
      <c r="E330" s="46" t="str">
        <f t="shared" si="3"/>
        <v/>
      </c>
      <c r="F330" s="46" t="str">
        <f t="shared" si="4"/>
        <v/>
      </c>
      <c r="G330" s="46" t="str">
        <f t="shared" si="5"/>
        <v/>
      </c>
      <c r="H330" s="46" t="str">
        <f t="shared" si="6"/>
        <v/>
      </c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10" t="str">
        <f t="shared" si="1"/>
        <v/>
      </c>
      <c r="B331" s="45" t="str">
        <f t="shared" si="2"/>
        <v/>
      </c>
      <c r="C331" s="46" t="str">
        <f>IF(A331="","",IF(ISBLANK($E$10),MIN(MAX($E$7*H330+IF(plusinterest,F331,0),$E$9),F331+H330),MIN($E$10,H330+F331)))</f>
        <v/>
      </c>
      <c r="D331" s="47"/>
      <c r="E331" s="46" t="str">
        <f t="shared" si="3"/>
        <v/>
      </c>
      <c r="F331" s="46" t="str">
        <f t="shared" si="4"/>
        <v/>
      </c>
      <c r="G331" s="46" t="str">
        <f t="shared" si="5"/>
        <v/>
      </c>
      <c r="H331" s="46" t="str">
        <f t="shared" si="6"/>
        <v/>
      </c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10" t="str">
        <f t="shared" si="1"/>
        <v/>
      </c>
      <c r="B332" s="45" t="str">
        <f t="shared" si="2"/>
        <v/>
      </c>
      <c r="C332" s="46" t="str">
        <f>IF(A332="","",IF(ISBLANK($E$10),MIN(MAX($E$7*H331+IF(plusinterest,F332,0),$E$9),F332+H331),MIN($E$10,H331+F332)))</f>
        <v/>
      </c>
      <c r="D332" s="47"/>
      <c r="E332" s="46" t="str">
        <f t="shared" si="3"/>
        <v/>
      </c>
      <c r="F332" s="46" t="str">
        <f t="shared" si="4"/>
        <v/>
      </c>
      <c r="G332" s="46" t="str">
        <f t="shared" si="5"/>
        <v/>
      </c>
      <c r="H332" s="46" t="str">
        <f t="shared" si="6"/>
        <v/>
      </c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10" t="str">
        <f t="shared" si="1"/>
        <v/>
      </c>
      <c r="B333" s="45" t="str">
        <f t="shared" si="2"/>
        <v/>
      </c>
      <c r="C333" s="46" t="str">
        <f>IF(A333="","",IF(ISBLANK($E$10),MIN(MAX($E$7*H332+IF(plusinterest,F333,0),$E$9),F333+H332),MIN($E$10,H332+F333)))</f>
        <v/>
      </c>
      <c r="D333" s="47"/>
      <c r="E333" s="46" t="str">
        <f t="shared" si="3"/>
        <v/>
      </c>
      <c r="F333" s="46" t="str">
        <f t="shared" si="4"/>
        <v/>
      </c>
      <c r="G333" s="46" t="str">
        <f t="shared" si="5"/>
        <v/>
      </c>
      <c r="H333" s="46" t="str">
        <f t="shared" si="6"/>
        <v/>
      </c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10" t="str">
        <f t="shared" si="1"/>
        <v/>
      </c>
      <c r="B334" s="45" t="str">
        <f t="shared" si="2"/>
        <v/>
      </c>
      <c r="C334" s="46" t="str">
        <f>IF(A334="","",IF(ISBLANK($E$10),MIN(MAX($E$7*H333+IF(plusinterest,F334,0),$E$9),F334+H333),MIN($E$10,H333+F334)))</f>
        <v/>
      </c>
      <c r="D334" s="47"/>
      <c r="E334" s="46" t="str">
        <f t="shared" si="3"/>
        <v/>
      </c>
      <c r="F334" s="46" t="str">
        <f t="shared" si="4"/>
        <v/>
      </c>
      <c r="G334" s="46" t="str">
        <f t="shared" si="5"/>
        <v/>
      </c>
      <c r="H334" s="46" t="str">
        <f t="shared" si="6"/>
        <v/>
      </c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10" t="str">
        <f t="shared" si="1"/>
        <v/>
      </c>
      <c r="B335" s="45" t="str">
        <f t="shared" si="2"/>
        <v/>
      </c>
      <c r="C335" s="46" t="str">
        <f>IF(A335="","",IF(ISBLANK($E$10),MIN(MAX($E$7*H334+IF(plusinterest,F335,0),$E$9),F335+H334),MIN($E$10,H334+F335)))</f>
        <v/>
      </c>
      <c r="D335" s="47"/>
      <c r="E335" s="46" t="str">
        <f t="shared" si="3"/>
        <v/>
      </c>
      <c r="F335" s="46" t="str">
        <f t="shared" si="4"/>
        <v/>
      </c>
      <c r="G335" s="46" t="str">
        <f t="shared" si="5"/>
        <v/>
      </c>
      <c r="H335" s="46" t="str">
        <f t="shared" si="6"/>
        <v/>
      </c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10" t="str">
        <f t="shared" si="1"/>
        <v/>
      </c>
      <c r="B336" s="45" t="str">
        <f t="shared" si="2"/>
        <v/>
      </c>
      <c r="C336" s="46" t="str">
        <f>IF(A336="","",IF(ISBLANK($E$10),MIN(MAX($E$7*H335+IF(plusinterest,F336,0),$E$9),F336+H335),MIN($E$10,H335+F336)))</f>
        <v/>
      </c>
      <c r="D336" s="47"/>
      <c r="E336" s="46" t="str">
        <f t="shared" si="3"/>
        <v/>
      </c>
      <c r="F336" s="46" t="str">
        <f t="shared" si="4"/>
        <v/>
      </c>
      <c r="G336" s="46" t="str">
        <f t="shared" si="5"/>
        <v/>
      </c>
      <c r="H336" s="46" t="str">
        <f t="shared" si="6"/>
        <v/>
      </c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10" t="str">
        <f t="shared" si="1"/>
        <v/>
      </c>
      <c r="B337" s="45" t="str">
        <f t="shared" si="2"/>
        <v/>
      </c>
      <c r="C337" s="46" t="str">
        <f>IF(A337="","",IF(ISBLANK($E$10),MIN(MAX($E$7*H336+IF(plusinterest,F337,0),$E$9),F337+H336),MIN($E$10,H336+F337)))</f>
        <v/>
      </c>
      <c r="D337" s="47"/>
      <c r="E337" s="46" t="str">
        <f t="shared" si="3"/>
        <v/>
      </c>
      <c r="F337" s="46" t="str">
        <f t="shared" si="4"/>
        <v/>
      </c>
      <c r="G337" s="46" t="str">
        <f t="shared" si="5"/>
        <v/>
      </c>
      <c r="H337" s="46" t="str">
        <f t="shared" si="6"/>
        <v/>
      </c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10" t="str">
        <f t="shared" si="1"/>
        <v/>
      </c>
      <c r="B338" s="45" t="str">
        <f t="shared" si="2"/>
        <v/>
      </c>
      <c r="C338" s="46" t="str">
        <f>IF(A338="","",IF(ISBLANK($E$10),MIN(MAX($E$7*H337+IF(plusinterest,F338,0),$E$9),F338+H337),MIN($E$10,H337+F338)))</f>
        <v/>
      </c>
      <c r="D338" s="47"/>
      <c r="E338" s="46" t="str">
        <f t="shared" si="3"/>
        <v/>
      </c>
      <c r="F338" s="46" t="str">
        <f t="shared" si="4"/>
        <v/>
      </c>
      <c r="G338" s="46" t="str">
        <f t="shared" si="5"/>
        <v/>
      </c>
      <c r="H338" s="46" t="str">
        <f t="shared" si="6"/>
        <v/>
      </c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10" t="str">
        <f t="shared" si="1"/>
        <v/>
      </c>
      <c r="B339" s="45" t="str">
        <f t="shared" si="2"/>
        <v/>
      </c>
      <c r="C339" s="46" t="str">
        <f>IF(A339="","",IF(ISBLANK($E$10),MIN(MAX($E$7*H338+IF(plusinterest,F339,0),$E$9),F339+H338),MIN($E$10,H338+F339)))</f>
        <v/>
      </c>
      <c r="D339" s="47"/>
      <c r="E339" s="46" t="str">
        <f t="shared" si="3"/>
        <v/>
      </c>
      <c r="F339" s="46" t="str">
        <f t="shared" si="4"/>
        <v/>
      </c>
      <c r="G339" s="46" t="str">
        <f t="shared" si="5"/>
        <v/>
      </c>
      <c r="H339" s="46" t="str">
        <f t="shared" si="6"/>
        <v/>
      </c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10" t="str">
        <f t="shared" si="1"/>
        <v/>
      </c>
      <c r="B340" s="45" t="str">
        <f t="shared" si="2"/>
        <v/>
      </c>
      <c r="C340" s="46" t="str">
        <f>IF(A340="","",IF(ISBLANK($E$10),MIN(MAX($E$7*H339+IF(plusinterest,F340,0),$E$9),F340+H339),MIN($E$10,H339+F340)))</f>
        <v/>
      </c>
      <c r="D340" s="47"/>
      <c r="E340" s="46" t="str">
        <f t="shared" si="3"/>
        <v/>
      </c>
      <c r="F340" s="46" t="str">
        <f t="shared" si="4"/>
        <v/>
      </c>
      <c r="G340" s="46" t="str">
        <f t="shared" si="5"/>
        <v/>
      </c>
      <c r="H340" s="46" t="str">
        <f t="shared" si="6"/>
        <v/>
      </c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10" t="str">
        <f t="shared" si="1"/>
        <v/>
      </c>
      <c r="B341" s="45" t="str">
        <f t="shared" si="2"/>
        <v/>
      </c>
      <c r="C341" s="46" t="str">
        <f>IF(A341="","",IF(ISBLANK($E$10),MIN(MAX($E$7*H340+IF(plusinterest,F341,0),$E$9),F341+H340),MIN($E$10,H340+F341)))</f>
        <v/>
      </c>
      <c r="D341" s="47"/>
      <c r="E341" s="46" t="str">
        <f t="shared" si="3"/>
        <v/>
      </c>
      <c r="F341" s="46" t="str">
        <f t="shared" si="4"/>
        <v/>
      </c>
      <c r="G341" s="46" t="str">
        <f t="shared" si="5"/>
        <v/>
      </c>
      <c r="H341" s="46" t="str">
        <f t="shared" si="6"/>
        <v/>
      </c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10" t="str">
        <f t="shared" si="1"/>
        <v/>
      </c>
      <c r="B342" s="45" t="str">
        <f t="shared" si="2"/>
        <v/>
      </c>
      <c r="C342" s="46" t="str">
        <f>IF(A342="","",IF(ISBLANK($E$10),MIN(MAX($E$7*H341+IF(plusinterest,F342,0),$E$9),F342+H341),MIN($E$10,H341+F342)))</f>
        <v/>
      </c>
      <c r="D342" s="47"/>
      <c r="E342" s="46" t="str">
        <f t="shared" si="3"/>
        <v/>
      </c>
      <c r="F342" s="46" t="str">
        <f t="shared" si="4"/>
        <v/>
      </c>
      <c r="G342" s="46" t="str">
        <f t="shared" si="5"/>
        <v/>
      </c>
      <c r="H342" s="46" t="str">
        <f t="shared" si="6"/>
        <v/>
      </c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10" t="str">
        <f t="shared" si="1"/>
        <v/>
      </c>
      <c r="B343" s="45" t="str">
        <f t="shared" si="2"/>
        <v/>
      </c>
      <c r="C343" s="46" t="str">
        <f>IF(A343="","",IF(ISBLANK($E$10),MIN(MAX($E$7*H342+IF(plusinterest,F343,0),$E$9),F343+H342),MIN($E$10,H342+F343)))</f>
        <v/>
      </c>
      <c r="D343" s="47"/>
      <c r="E343" s="46" t="str">
        <f t="shared" si="3"/>
        <v/>
      </c>
      <c r="F343" s="46" t="str">
        <f t="shared" si="4"/>
        <v/>
      </c>
      <c r="G343" s="46" t="str">
        <f t="shared" si="5"/>
        <v/>
      </c>
      <c r="H343" s="46" t="str">
        <f t="shared" si="6"/>
        <v/>
      </c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10" t="str">
        <f t="shared" si="1"/>
        <v/>
      </c>
      <c r="B344" s="45" t="str">
        <f t="shared" si="2"/>
        <v/>
      </c>
      <c r="C344" s="46" t="str">
        <f>IF(A344="","",IF(ISBLANK($E$10),MIN(MAX($E$7*H343+IF(plusinterest,F344,0),$E$9),F344+H343),MIN($E$10,H343+F344)))</f>
        <v/>
      </c>
      <c r="D344" s="47"/>
      <c r="E344" s="46" t="str">
        <f t="shared" si="3"/>
        <v/>
      </c>
      <c r="F344" s="46" t="str">
        <f t="shared" si="4"/>
        <v/>
      </c>
      <c r="G344" s="46" t="str">
        <f t="shared" si="5"/>
        <v/>
      </c>
      <c r="H344" s="46" t="str">
        <f t="shared" si="6"/>
        <v/>
      </c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10" t="str">
        <f t="shared" si="1"/>
        <v/>
      </c>
      <c r="B345" s="45" t="str">
        <f t="shared" si="2"/>
        <v/>
      </c>
      <c r="C345" s="46" t="str">
        <f>IF(A345="","",IF(ISBLANK($E$10),MIN(MAX($E$7*H344+IF(plusinterest,F345,0),$E$9),F345+H344),MIN($E$10,H344+F345)))</f>
        <v/>
      </c>
      <c r="D345" s="47"/>
      <c r="E345" s="46" t="str">
        <f t="shared" si="3"/>
        <v/>
      </c>
      <c r="F345" s="46" t="str">
        <f t="shared" si="4"/>
        <v/>
      </c>
      <c r="G345" s="46" t="str">
        <f t="shared" si="5"/>
        <v/>
      </c>
      <c r="H345" s="46" t="str">
        <f t="shared" si="6"/>
        <v/>
      </c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10" t="str">
        <f t="shared" si="1"/>
        <v/>
      </c>
      <c r="B346" s="45" t="str">
        <f t="shared" si="2"/>
        <v/>
      </c>
      <c r="C346" s="46" t="str">
        <f>IF(A346="","",IF(ISBLANK($E$10),MIN(MAX($E$7*H345+IF(plusinterest,F346,0),$E$9),F346+H345),MIN($E$10,H345+F346)))</f>
        <v/>
      </c>
      <c r="D346" s="47"/>
      <c r="E346" s="46" t="str">
        <f t="shared" si="3"/>
        <v/>
      </c>
      <c r="F346" s="46" t="str">
        <f t="shared" si="4"/>
        <v/>
      </c>
      <c r="G346" s="46" t="str">
        <f t="shared" si="5"/>
        <v/>
      </c>
      <c r="H346" s="46" t="str">
        <f t="shared" si="6"/>
        <v/>
      </c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10" t="str">
        <f t="shared" si="1"/>
        <v/>
      </c>
      <c r="B347" s="45" t="str">
        <f t="shared" si="2"/>
        <v/>
      </c>
      <c r="C347" s="46" t="str">
        <f>IF(A347="","",IF(ISBLANK($E$10),MIN(MAX($E$7*H346+IF(plusinterest,F347,0),$E$9),F347+H346),MIN($E$10,H346+F347)))</f>
        <v/>
      </c>
      <c r="D347" s="47"/>
      <c r="E347" s="46" t="str">
        <f t="shared" si="3"/>
        <v/>
      </c>
      <c r="F347" s="46" t="str">
        <f t="shared" si="4"/>
        <v/>
      </c>
      <c r="G347" s="46" t="str">
        <f t="shared" si="5"/>
        <v/>
      </c>
      <c r="H347" s="46" t="str">
        <f t="shared" si="6"/>
        <v/>
      </c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10" t="str">
        <f t="shared" si="1"/>
        <v/>
      </c>
      <c r="B348" s="45" t="str">
        <f t="shared" si="2"/>
        <v/>
      </c>
      <c r="C348" s="46" t="str">
        <f>IF(A348="","",IF(ISBLANK($E$10),MIN(MAX($E$7*H347+IF(plusinterest,F348,0),$E$9),F348+H347),MIN($E$10,H347+F348)))</f>
        <v/>
      </c>
      <c r="D348" s="47"/>
      <c r="E348" s="46" t="str">
        <f t="shared" si="3"/>
        <v/>
      </c>
      <c r="F348" s="46" t="str">
        <f t="shared" si="4"/>
        <v/>
      </c>
      <c r="G348" s="46" t="str">
        <f t="shared" si="5"/>
        <v/>
      </c>
      <c r="H348" s="46" t="str">
        <f t="shared" si="6"/>
        <v/>
      </c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10" t="str">
        <f t="shared" si="1"/>
        <v/>
      </c>
      <c r="B349" s="45" t="str">
        <f t="shared" si="2"/>
        <v/>
      </c>
      <c r="C349" s="46" t="str">
        <f>IF(A349="","",IF(ISBLANK($E$10),MIN(MAX($E$7*H348+IF(plusinterest,F349,0),$E$9),F349+H348),MIN($E$10,H348+F349)))</f>
        <v/>
      </c>
      <c r="D349" s="47"/>
      <c r="E349" s="46" t="str">
        <f t="shared" si="3"/>
        <v/>
      </c>
      <c r="F349" s="46" t="str">
        <f t="shared" si="4"/>
        <v/>
      </c>
      <c r="G349" s="46" t="str">
        <f t="shared" si="5"/>
        <v/>
      </c>
      <c r="H349" s="46" t="str">
        <f t="shared" si="6"/>
        <v/>
      </c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10" t="str">
        <f t="shared" si="1"/>
        <v/>
      </c>
      <c r="B350" s="45" t="str">
        <f t="shared" si="2"/>
        <v/>
      </c>
      <c r="C350" s="46" t="str">
        <f>IF(A350="","",IF(ISBLANK($E$10),MIN(MAX($E$7*H349+IF(plusinterest,F350,0),$E$9),F350+H349),MIN($E$10,H349+F350)))</f>
        <v/>
      </c>
      <c r="D350" s="47"/>
      <c r="E350" s="46" t="str">
        <f t="shared" si="3"/>
        <v/>
      </c>
      <c r="F350" s="46" t="str">
        <f t="shared" si="4"/>
        <v/>
      </c>
      <c r="G350" s="46" t="str">
        <f t="shared" si="5"/>
        <v/>
      </c>
      <c r="H350" s="46" t="str">
        <f t="shared" si="6"/>
        <v/>
      </c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10" t="str">
        <f t="shared" si="1"/>
        <v/>
      </c>
      <c r="B351" s="45" t="str">
        <f t="shared" si="2"/>
        <v/>
      </c>
      <c r="C351" s="46" t="str">
        <f>IF(A351="","",IF(ISBLANK($E$10),MIN(MAX($E$7*H350+IF(plusinterest,F351,0),$E$9),F351+H350),MIN($E$10,H350+F351)))</f>
        <v/>
      </c>
      <c r="D351" s="47"/>
      <c r="E351" s="46" t="str">
        <f t="shared" si="3"/>
        <v/>
      </c>
      <c r="F351" s="46" t="str">
        <f t="shared" si="4"/>
        <v/>
      </c>
      <c r="G351" s="46" t="str">
        <f t="shared" si="5"/>
        <v/>
      </c>
      <c r="H351" s="46" t="str">
        <f t="shared" si="6"/>
        <v/>
      </c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10" t="str">
        <f t="shared" si="1"/>
        <v/>
      </c>
      <c r="B352" s="45" t="str">
        <f t="shared" si="2"/>
        <v/>
      </c>
      <c r="C352" s="46" t="str">
        <f>IF(A352="","",IF(ISBLANK($E$10),MIN(MAX($E$7*H351+IF(plusinterest,F352,0),$E$9),F352+H351),MIN($E$10,H351+F352)))</f>
        <v/>
      </c>
      <c r="D352" s="47"/>
      <c r="E352" s="46" t="str">
        <f t="shared" si="3"/>
        <v/>
      </c>
      <c r="F352" s="46" t="str">
        <f t="shared" si="4"/>
        <v/>
      </c>
      <c r="G352" s="46" t="str">
        <f t="shared" si="5"/>
        <v/>
      </c>
      <c r="H352" s="46" t="str">
        <f t="shared" si="6"/>
        <v/>
      </c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10" t="str">
        <f t="shared" si="1"/>
        <v/>
      </c>
      <c r="B353" s="45" t="str">
        <f t="shared" si="2"/>
        <v/>
      </c>
      <c r="C353" s="46" t="str">
        <f>IF(A353="","",IF(ISBLANK($E$10),MIN(MAX($E$7*H352+IF(plusinterest,F353,0),$E$9),F353+H352),MIN($E$10,H352+F353)))</f>
        <v/>
      </c>
      <c r="D353" s="47"/>
      <c r="E353" s="46" t="str">
        <f t="shared" si="3"/>
        <v/>
      </c>
      <c r="F353" s="46" t="str">
        <f t="shared" si="4"/>
        <v/>
      </c>
      <c r="G353" s="46" t="str">
        <f t="shared" si="5"/>
        <v/>
      </c>
      <c r="H353" s="46" t="str">
        <f t="shared" si="6"/>
        <v/>
      </c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10" t="str">
        <f t="shared" si="1"/>
        <v/>
      </c>
      <c r="B354" s="45" t="str">
        <f t="shared" si="2"/>
        <v/>
      </c>
      <c r="C354" s="46" t="str">
        <f>IF(A354="","",IF(ISBLANK($E$10),MIN(MAX($E$7*H353+IF(plusinterest,F354,0),$E$9),F354+H353),MIN($E$10,H353+F354)))</f>
        <v/>
      </c>
      <c r="D354" s="47"/>
      <c r="E354" s="46" t="str">
        <f t="shared" si="3"/>
        <v/>
      </c>
      <c r="F354" s="46" t="str">
        <f t="shared" si="4"/>
        <v/>
      </c>
      <c r="G354" s="46" t="str">
        <f t="shared" si="5"/>
        <v/>
      </c>
      <c r="H354" s="46" t="str">
        <f t="shared" si="6"/>
        <v/>
      </c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10" t="str">
        <f t="shared" si="1"/>
        <v/>
      </c>
      <c r="B355" s="45" t="str">
        <f t="shared" si="2"/>
        <v/>
      </c>
      <c r="C355" s="46" t="str">
        <f>IF(A355="","",IF(ISBLANK($E$10),MIN(MAX($E$7*H354+IF(plusinterest,F355,0),$E$9),F355+H354),MIN($E$10,H354+F355)))</f>
        <v/>
      </c>
      <c r="D355" s="47"/>
      <c r="E355" s="46" t="str">
        <f t="shared" si="3"/>
        <v/>
      </c>
      <c r="F355" s="46" t="str">
        <f t="shared" si="4"/>
        <v/>
      </c>
      <c r="G355" s="46" t="str">
        <f t="shared" si="5"/>
        <v/>
      </c>
      <c r="H355" s="46" t="str">
        <f t="shared" si="6"/>
        <v/>
      </c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10" t="str">
        <f t="shared" si="1"/>
        <v/>
      </c>
      <c r="B356" s="45" t="str">
        <f t="shared" si="2"/>
        <v/>
      </c>
      <c r="C356" s="46" t="str">
        <f>IF(A356="","",IF(ISBLANK($E$10),MIN(MAX($E$7*H355+IF(plusinterest,F356,0),$E$9),F356+H355),MIN($E$10,H355+F356)))</f>
        <v/>
      </c>
      <c r="D356" s="47"/>
      <c r="E356" s="46" t="str">
        <f t="shared" si="3"/>
        <v/>
      </c>
      <c r="F356" s="46" t="str">
        <f t="shared" si="4"/>
        <v/>
      </c>
      <c r="G356" s="46" t="str">
        <f t="shared" si="5"/>
        <v/>
      </c>
      <c r="H356" s="46" t="str">
        <f t="shared" si="6"/>
        <v/>
      </c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10" t="str">
        <f t="shared" si="1"/>
        <v/>
      </c>
      <c r="B357" s="45" t="str">
        <f t="shared" si="2"/>
        <v/>
      </c>
      <c r="C357" s="46" t="str">
        <f>IF(A357="","",IF(ISBLANK($E$10),MIN(MAX($E$7*H356+IF(plusinterest,F357,0),$E$9),F357+H356),MIN($E$10,H356+F357)))</f>
        <v/>
      </c>
      <c r="D357" s="47"/>
      <c r="E357" s="46" t="str">
        <f t="shared" si="3"/>
        <v/>
      </c>
      <c r="F357" s="46" t="str">
        <f t="shared" si="4"/>
        <v/>
      </c>
      <c r="G357" s="46" t="str">
        <f t="shared" si="5"/>
        <v/>
      </c>
      <c r="H357" s="46" t="str">
        <f t="shared" si="6"/>
        <v/>
      </c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10" t="str">
        <f t="shared" si="1"/>
        <v/>
      </c>
      <c r="B358" s="45" t="str">
        <f t="shared" si="2"/>
        <v/>
      </c>
      <c r="C358" s="46" t="str">
        <f>IF(A358="","",IF(ISBLANK($E$10),MIN(MAX($E$7*H357+IF(plusinterest,F358,0),$E$9),F358+H357),MIN($E$10,H357+F358)))</f>
        <v/>
      </c>
      <c r="D358" s="47"/>
      <c r="E358" s="46" t="str">
        <f t="shared" si="3"/>
        <v/>
      </c>
      <c r="F358" s="46" t="str">
        <f t="shared" si="4"/>
        <v/>
      </c>
      <c r="G358" s="46" t="str">
        <f t="shared" si="5"/>
        <v/>
      </c>
      <c r="H358" s="46" t="str">
        <f t="shared" si="6"/>
        <v/>
      </c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10" t="str">
        <f t="shared" si="1"/>
        <v/>
      </c>
      <c r="B359" s="45" t="str">
        <f t="shared" si="2"/>
        <v/>
      </c>
      <c r="C359" s="46" t="str">
        <f>IF(A359="","",IF(ISBLANK($E$10),MIN(MAX($E$7*H358+IF(plusinterest,F359,0),$E$9),F359+H358),MIN($E$10,H358+F359)))</f>
        <v/>
      </c>
      <c r="D359" s="47"/>
      <c r="E359" s="46" t="str">
        <f t="shared" si="3"/>
        <v/>
      </c>
      <c r="F359" s="46" t="str">
        <f t="shared" si="4"/>
        <v/>
      </c>
      <c r="G359" s="46" t="str">
        <f t="shared" si="5"/>
        <v/>
      </c>
      <c r="H359" s="46" t="str">
        <f t="shared" si="6"/>
        <v/>
      </c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10" t="str">
        <f t="shared" si="1"/>
        <v/>
      </c>
      <c r="B360" s="45" t="str">
        <f t="shared" si="2"/>
        <v/>
      </c>
      <c r="C360" s="46" t="str">
        <f>IF(A360="","",IF(ISBLANK($E$10),MIN(MAX($E$7*H359+IF(plusinterest,F360,0),$E$9),F360+H359),MIN($E$10,H359+F360)))</f>
        <v/>
      </c>
      <c r="D360" s="47"/>
      <c r="E360" s="46" t="str">
        <f t="shared" si="3"/>
        <v/>
      </c>
      <c r="F360" s="46" t="str">
        <f t="shared" si="4"/>
        <v/>
      </c>
      <c r="G360" s="46" t="str">
        <f t="shared" si="5"/>
        <v/>
      </c>
      <c r="H360" s="46" t="str">
        <f t="shared" si="6"/>
        <v/>
      </c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10" t="str">
        <f t="shared" si="1"/>
        <v/>
      </c>
      <c r="B361" s="45" t="str">
        <f t="shared" si="2"/>
        <v/>
      </c>
      <c r="C361" s="46" t="str">
        <f>IF(A361="","",IF(ISBLANK($E$10),MIN(MAX($E$7*H360+IF(plusinterest,F361,0),$E$9),F361+H360),MIN($E$10,H360+F361)))</f>
        <v/>
      </c>
      <c r="D361" s="47"/>
      <c r="E361" s="46" t="str">
        <f t="shared" si="3"/>
        <v/>
      </c>
      <c r="F361" s="46" t="str">
        <f t="shared" si="4"/>
        <v/>
      </c>
      <c r="G361" s="46" t="str">
        <f t="shared" si="5"/>
        <v/>
      </c>
      <c r="H361" s="46" t="str">
        <f t="shared" si="6"/>
        <v/>
      </c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10" t="str">
        <f t="shared" si="1"/>
        <v/>
      </c>
      <c r="B362" s="45" t="str">
        <f t="shared" si="2"/>
        <v/>
      </c>
      <c r="C362" s="46" t="str">
        <f>IF(A362="","",IF(ISBLANK($E$10),MIN(MAX($E$7*H361+IF(plusinterest,F362,0),$E$9),F362+H361),MIN($E$10,H361+F362)))</f>
        <v/>
      </c>
      <c r="D362" s="47"/>
      <c r="E362" s="46" t="str">
        <f t="shared" si="3"/>
        <v/>
      </c>
      <c r="F362" s="46" t="str">
        <f t="shared" si="4"/>
        <v/>
      </c>
      <c r="G362" s="46" t="str">
        <f t="shared" si="5"/>
        <v/>
      </c>
      <c r="H362" s="46" t="str">
        <f t="shared" si="6"/>
        <v/>
      </c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10" t="str">
        <f t="shared" si="1"/>
        <v/>
      </c>
      <c r="B363" s="45" t="str">
        <f t="shared" si="2"/>
        <v/>
      </c>
      <c r="C363" s="46" t="str">
        <f>IF(A363="","",IF(ISBLANK($E$10),MIN(MAX($E$7*H362+IF(plusinterest,F363,0),$E$9),F363+H362),MIN($E$10,H362+F363)))</f>
        <v/>
      </c>
      <c r="D363" s="47"/>
      <c r="E363" s="46" t="str">
        <f t="shared" si="3"/>
        <v/>
      </c>
      <c r="F363" s="46" t="str">
        <f t="shared" si="4"/>
        <v/>
      </c>
      <c r="G363" s="46" t="str">
        <f t="shared" si="5"/>
        <v/>
      </c>
      <c r="H363" s="46" t="str">
        <f t="shared" si="6"/>
        <v/>
      </c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10" t="str">
        <f t="shared" si="1"/>
        <v/>
      </c>
      <c r="B364" s="45" t="str">
        <f t="shared" si="2"/>
        <v/>
      </c>
      <c r="C364" s="46" t="str">
        <f>IF(A364="","",IF(ISBLANK($E$10),MIN(MAX($E$7*H363+IF(plusinterest,F364,0),$E$9),F364+H363),MIN($E$10,H363+F364)))</f>
        <v/>
      </c>
      <c r="D364" s="47"/>
      <c r="E364" s="46" t="str">
        <f t="shared" si="3"/>
        <v/>
      </c>
      <c r="F364" s="46" t="str">
        <f t="shared" si="4"/>
        <v/>
      </c>
      <c r="G364" s="46" t="str">
        <f t="shared" si="5"/>
        <v/>
      </c>
      <c r="H364" s="46" t="str">
        <f t="shared" si="6"/>
        <v/>
      </c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10" t="str">
        <f t="shared" si="1"/>
        <v/>
      </c>
      <c r="B365" s="45" t="str">
        <f t="shared" si="2"/>
        <v/>
      </c>
      <c r="C365" s="46" t="str">
        <f>IF(A365="","",IF(ISBLANK($E$10),MIN(MAX($E$7*H364+IF(plusinterest,F365,0),$E$9),F365+H364),MIN($E$10,H364+F365)))</f>
        <v/>
      </c>
      <c r="D365" s="47"/>
      <c r="E365" s="46" t="str">
        <f t="shared" si="3"/>
        <v/>
      </c>
      <c r="F365" s="46" t="str">
        <f t="shared" si="4"/>
        <v/>
      </c>
      <c r="G365" s="46" t="str">
        <f t="shared" si="5"/>
        <v/>
      </c>
      <c r="H365" s="46" t="str">
        <f t="shared" si="6"/>
        <v/>
      </c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10" t="str">
        <f t="shared" si="1"/>
        <v/>
      </c>
      <c r="B366" s="45" t="str">
        <f t="shared" si="2"/>
        <v/>
      </c>
      <c r="C366" s="46" t="str">
        <f>IF(A366="","",IF(ISBLANK($E$10),MIN(MAX($E$7*H365+IF(plusinterest,F366,0),$E$9),F366+H365),MIN($E$10,H365+F366)))</f>
        <v/>
      </c>
      <c r="D366" s="47"/>
      <c r="E366" s="46" t="str">
        <f t="shared" si="3"/>
        <v/>
      </c>
      <c r="F366" s="46" t="str">
        <f t="shared" si="4"/>
        <v/>
      </c>
      <c r="G366" s="46" t="str">
        <f t="shared" si="5"/>
        <v/>
      </c>
      <c r="H366" s="46" t="str">
        <f t="shared" si="6"/>
        <v/>
      </c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10" t="str">
        <f t="shared" si="1"/>
        <v/>
      </c>
      <c r="B367" s="45" t="str">
        <f t="shared" si="2"/>
        <v/>
      </c>
      <c r="C367" s="46" t="str">
        <f>IF(A367="","",IF(ISBLANK($E$10),MIN(MAX($E$7*H366+IF(plusinterest,F367,0),$E$9),F367+H366),MIN($E$10,H366+F367)))</f>
        <v/>
      </c>
      <c r="D367" s="47"/>
      <c r="E367" s="46" t="str">
        <f t="shared" si="3"/>
        <v/>
      </c>
      <c r="F367" s="46" t="str">
        <f t="shared" si="4"/>
        <v/>
      </c>
      <c r="G367" s="46" t="str">
        <f t="shared" si="5"/>
        <v/>
      </c>
      <c r="H367" s="46" t="str">
        <f t="shared" si="6"/>
        <v/>
      </c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10" t="str">
        <f t="shared" si="1"/>
        <v/>
      </c>
      <c r="B368" s="45" t="str">
        <f t="shared" si="2"/>
        <v/>
      </c>
      <c r="C368" s="46" t="str">
        <f>IF(A368="","",IF(ISBLANK($E$10),MIN(MAX($E$7*H367+IF(plusinterest,F368,0),$E$9),F368+H367),MIN($E$10,H367+F368)))</f>
        <v/>
      </c>
      <c r="D368" s="47"/>
      <c r="E368" s="46" t="str">
        <f t="shared" si="3"/>
        <v/>
      </c>
      <c r="F368" s="46" t="str">
        <f t="shared" si="4"/>
        <v/>
      </c>
      <c r="G368" s="46" t="str">
        <f t="shared" si="5"/>
        <v/>
      </c>
      <c r="H368" s="46" t="str">
        <f t="shared" si="6"/>
        <v/>
      </c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10" t="str">
        <f t="shared" si="1"/>
        <v/>
      </c>
      <c r="B369" s="45" t="str">
        <f t="shared" si="2"/>
        <v/>
      </c>
      <c r="C369" s="46" t="str">
        <f>IF(A369="","",IF(ISBLANK($E$10),MIN(MAX($E$7*H368+IF(plusinterest,F369,0),$E$9),F369+H368),MIN($E$10,H368+F369)))</f>
        <v/>
      </c>
      <c r="D369" s="47"/>
      <c r="E369" s="46" t="str">
        <f t="shared" si="3"/>
        <v/>
      </c>
      <c r="F369" s="46" t="str">
        <f t="shared" si="4"/>
        <v/>
      </c>
      <c r="G369" s="46" t="str">
        <f t="shared" si="5"/>
        <v/>
      </c>
      <c r="H369" s="46" t="str">
        <f t="shared" si="6"/>
        <v/>
      </c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10" t="str">
        <f t="shared" si="1"/>
        <v/>
      </c>
      <c r="B370" s="45" t="str">
        <f t="shared" si="2"/>
        <v/>
      </c>
      <c r="C370" s="46" t="str">
        <f>IF(A370="","",IF(ISBLANK($E$10),MIN(MAX($E$7*H369+IF(plusinterest,F370,0),$E$9),F370+H369),MIN($E$10,H369+F370)))</f>
        <v/>
      </c>
      <c r="D370" s="47"/>
      <c r="E370" s="46" t="str">
        <f t="shared" si="3"/>
        <v/>
      </c>
      <c r="F370" s="46" t="str">
        <f t="shared" si="4"/>
        <v/>
      </c>
      <c r="G370" s="46" t="str">
        <f t="shared" si="5"/>
        <v/>
      </c>
      <c r="H370" s="46" t="str">
        <f t="shared" si="6"/>
        <v/>
      </c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10" t="str">
        <f t="shared" si="1"/>
        <v/>
      </c>
      <c r="B371" s="45" t="str">
        <f t="shared" si="2"/>
        <v/>
      </c>
      <c r="C371" s="46" t="str">
        <f>IF(A371="","",IF(ISBLANK($E$10),MIN(MAX($E$7*H370+IF(plusinterest,F371,0),$E$9),F371+H370),MIN($E$10,H370+F371)))</f>
        <v/>
      </c>
      <c r="D371" s="47"/>
      <c r="E371" s="46" t="str">
        <f t="shared" si="3"/>
        <v/>
      </c>
      <c r="F371" s="46" t="str">
        <f t="shared" si="4"/>
        <v/>
      </c>
      <c r="G371" s="46" t="str">
        <f t="shared" si="5"/>
        <v/>
      </c>
      <c r="H371" s="46" t="str">
        <f t="shared" si="6"/>
        <v/>
      </c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10" t="str">
        <f t="shared" si="1"/>
        <v/>
      </c>
      <c r="B372" s="45" t="str">
        <f t="shared" si="2"/>
        <v/>
      </c>
      <c r="C372" s="46" t="str">
        <f>IF(A372="","",IF(ISBLANK($E$10),MIN(MAX($E$7*H371+IF(plusinterest,F372,0),$E$9),F372+H371),MIN($E$10,H371+F372)))</f>
        <v/>
      </c>
      <c r="D372" s="47"/>
      <c r="E372" s="46" t="str">
        <f t="shared" si="3"/>
        <v/>
      </c>
      <c r="F372" s="46" t="str">
        <f t="shared" si="4"/>
        <v/>
      </c>
      <c r="G372" s="46" t="str">
        <f t="shared" si="5"/>
        <v/>
      </c>
      <c r="H372" s="46" t="str">
        <f t="shared" si="6"/>
        <v/>
      </c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10" t="str">
        <f t="shared" si="1"/>
        <v/>
      </c>
      <c r="B373" s="45" t="str">
        <f t="shared" si="2"/>
        <v/>
      </c>
      <c r="C373" s="46" t="str">
        <f>IF(A373="","",IF(ISBLANK($E$10),MIN(MAX($E$7*H372+IF(plusinterest,F373,0),$E$9),F373+H372),MIN($E$10,H372+F373)))</f>
        <v/>
      </c>
      <c r="D373" s="47"/>
      <c r="E373" s="46" t="str">
        <f t="shared" si="3"/>
        <v/>
      </c>
      <c r="F373" s="46" t="str">
        <f t="shared" si="4"/>
        <v/>
      </c>
      <c r="G373" s="46" t="str">
        <f t="shared" si="5"/>
        <v/>
      </c>
      <c r="H373" s="46" t="str">
        <f t="shared" si="6"/>
        <v/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10" t="str">
        <f t="shared" si="1"/>
        <v/>
      </c>
      <c r="B374" s="45" t="str">
        <f t="shared" si="2"/>
        <v/>
      </c>
      <c r="C374" s="46" t="str">
        <f>IF(A374="","",IF(ISBLANK($E$10),MIN(MAX($E$7*H373+IF(plusinterest,F374,0),$E$9),F374+H373),MIN($E$10,H373+F374)))</f>
        <v/>
      </c>
      <c r="D374" s="47"/>
      <c r="E374" s="46" t="str">
        <f t="shared" si="3"/>
        <v/>
      </c>
      <c r="F374" s="46" t="str">
        <f t="shared" si="4"/>
        <v/>
      </c>
      <c r="G374" s="46" t="str">
        <f t="shared" si="5"/>
        <v/>
      </c>
      <c r="H374" s="46" t="str">
        <f t="shared" si="6"/>
        <v/>
      </c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10" t="str">
        <f t="shared" si="1"/>
        <v/>
      </c>
      <c r="B375" s="45" t="str">
        <f t="shared" si="2"/>
        <v/>
      </c>
      <c r="C375" s="46" t="str">
        <f>IF(A375="","",IF(ISBLANK($E$10),MIN(MAX($E$7*H374+IF(plusinterest,F375,0),$E$9),F375+H374),MIN($E$10,H374+F375)))</f>
        <v/>
      </c>
      <c r="D375" s="47"/>
      <c r="E375" s="46" t="str">
        <f t="shared" si="3"/>
        <v/>
      </c>
      <c r="F375" s="46" t="str">
        <f t="shared" si="4"/>
        <v/>
      </c>
      <c r="G375" s="46" t="str">
        <f t="shared" si="5"/>
        <v/>
      </c>
      <c r="H375" s="46" t="str">
        <f t="shared" si="6"/>
        <v/>
      </c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10" t="str">
        <f t="shared" si="1"/>
        <v/>
      </c>
      <c r="B376" s="45" t="str">
        <f t="shared" si="2"/>
        <v/>
      </c>
      <c r="C376" s="46" t="str">
        <f>IF(A376="","",IF(ISBLANK($E$10),MIN(MAX($E$7*H375+IF(plusinterest,F376,0),$E$9),F376+H375),MIN($E$10,H375+F376)))</f>
        <v/>
      </c>
      <c r="D376" s="47"/>
      <c r="E376" s="46" t="str">
        <f t="shared" si="3"/>
        <v/>
      </c>
      <c r="F376" s="46" t="str">
        <f t="shared" si="4"/>
        <v/>
      </c>
      <c r="G376" s="46" t="str">
        <f t="shared" si="5"/>
        <v/>
      </c>
      <c r="H376" s="46" t="str">
        <f t="shared" si="6"/>
        <v/>
      </c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10" t="str">
        <f t="shared" si="1"/>
        <v/>
      </c>
      <c r="B377" s="45" t="str">
        <f t="shared" si="2"/>
        <v/>
      </c>
      <c r="C377" s="46" t="str">
        <f>IF(A377="","",IF(ISBLANK($E$10),MIN(MAX($E$7*H376+IF(plusinterest,F377,0),$E$9),F377+H376),MIN($E$10,H376+F377)))</f>
        <v/>
      </c>
      <c r="D377" s="47"/>
      <c r="E377" s="46" t="str">
        <f t="shared" si="3"/>
        <v/>
      </c>
      <c r="F377" s="46" t="str">
        <f t="shared" si="4"/>
        <v/>
      </c>
      <c r="G377" s="46" t="str">
        <f t="shared" si="5"/>
        <v/>
      </c>
      <c r="H377" s="46" t="str">
        <f t="shared" si="6"/>
        <v/>
      </c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10" t="str">
        <f t="shared" si="1"/>
        <v/>
      </c>
      <c r="B378" s="45" t="str">
        <f t="shared" si="2"/>
        <v/>
      </c>
      <c r="C378" s="46" t="str">
        <f>IF(A378="","",IF(ISBLANK($E$10),MIN(MAX($E$7*H377+IF(plusinterest,F378,0),$E$9),F378+H377),MIN($E$10,H377+F378)))</f>
        <v/>
      </c>
      <c r="D378" s="47"/>
      <c r="E378" s="46" t="str">
        <f t="shared" si="3"/>
        <v/>
      </c>
      <c r="F378" s="46" t="str">
        <f t="shared" si="4"/>
        <v/>
      </c>
      <c r="G378" s="46" t="str">
        <f t="shared" si="5"/>
        <v/>
      </c>
      <c r="H378" s="46" t="str">
        <f t="shared" si="6"/>
        <v/>
      </c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10" t="str">
        <f t="shared" si="1"/>
        <v/>
      </c>
      <c r="B379" s="45" t="str">
        <f t="shared" si="2"/>
        <v/>
      </c>
      <c r="C379" s="46" t="str">
        <f>IF(A379="","",IF(ISBLANK($E$10),MIN(MAX($E$7*H378+IF(plusinterest,F379,0),$E$9),F379+H378),MIN($E$10,H378+F379)))</f>
        <v/>
      </c>
      <c r="D379" s="47"/>
      <c r="E379" s="46" t="str">
        <f t="shared" si="3"/>
        <v/>
      </c>
      <c r="F379" s="46" t="str">
        <f t="shared" si="4"/>
        <v/>
      </c>
      <c r="G379" s="46" t="str">
        <f t="shared" si="5"/>
        <v/>
      </c>
      <c r="H379" s="46" t="str">
        <f t="shared" si="6"/>
        <v/>
      </c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10" t="str">
        <f t="shared" si="1"/>
        <v/>
      </c>
      <c r="B380" s="45" t="str">
        <f t="shared" si="2"/>
        <v/>
      </c>
      <c r="C380" s="46" t="str">
        <f>IF(A380="","",IF(ISBLANK($E$10),MIN(MAX($E$7*H379+IF(plusinterest,F380,0),$E$9),F380+H379),MIN($E$10,H379+F380)))</f>
        <v/>
      </c>
      <c r="D380" s="47"/>
      <c r="E380" s="46" t="str">
        <f t="shared" si="3"/>
        <v/>
      </c>
      <c r="F380" s="46" t="str">
        <f t="shared" si="4"/>
        <v/>
      </c>
      <c r="G380" s="46" t="str">
        <f t="shared" si="5"/>
        <v/>
      </c>
      <c r="H380" s="46" t="str">
        <f t="shared" si="6"/>
        <v/>
      </c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10" t="str">
        <f t="shared" si="1"/>
        <v/>
      </c>
      <c r="B381" s="45" t="str">
        <f t="shared" si="2"/>
        <v/>
      </c>
      <c r="C381" s="46" t="str">
        <f>IF(A381="","",IF(ISBLANK($E$10),MIN(MAX($E$7*H380+IF(plusinterest,F381,0),$E$9),F381+H380),MIN($E$10,H380+F381)))</f>
        <v/>
      </c>
      <c r="D381" s="47"/>
      <c r="E381" s="46" t="str">
        <f t="shared" si="3"/>
        <v/>
      </c>
      <c r="F381" s="46" t="str">
        <f t="shared" si="4"/>
        <v/>
      </c>
      <c r="G381" s="46" t="str">
        <f t="shared" si="5"/>
        <v/>
      </c>
      <c r="H381" s="46" t="str">
        <f t="shared" si="6"/>
        <v/>
      </c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10" t="str">
        <f t="shared" si="1"/>
        <v/>
      </c>
      <c r="B382" s="45" t="str">
        <f t="shared" si="2"/>
        <v/>
      </c>
      <c r="C382" s="46" t="str">
        <f>IF(A382="","",IF(ISBLANK($E$10),MIN(MAX($E$7*H381+IF(plusinterest,F382,0),$E$9),F382+H381),MIN($E$10,H381+F382)))</f>
        <v/>
      </c>
      <c r="D382" s="47"/>
      <c r="E382" s="46" t="str">
        <f t="shared" si="3"/>
        <v/>
      </c>
      <c r="F382" s="46" t="str">
        <f t="shared" si="4"/>
        <v/>
      </c>
      <c r="G382" s="46" t="str">
        <f t="shared" si="5"/>
        <v/>
      </c>
      <c r="H382" s="46" t="str">
        <f t="shared" si="6"/>
        <v/>
      </c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48"/>
      <c r="B383" s="49"/>
      <c r="C383" s="44"/>
      <c r="D383" s="44"/>
      <c r="E383" s="44"/>
      <c r="F383" s="44"/>
      <c r="G383" s="44"/>
      <c r="H383" s="44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6"/>
      <c r="B384" s="10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6"/>
      <c r="B385" s="10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6"/>
      <c r="B386" s="10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6"/>
      <c r="B387" s="10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6"/>
      <c r="B388" s="10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6"/>
      <c r="B389" s="10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6"/>
      <c r="B390" s="10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6"/>
      <c r="B391" s="10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6"/>
      <c r="B392" s="10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6"/>
      <c r="B393" s="10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6"/>
      <c r="B394" s="10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6"/>
      <c r="B395" s="10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6"/>
      <c r="B396" s="10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6"/>
      <c r="B397" s="10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6"/>
      <c r="B398" s="10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6"/>
      <c r="B399" s="10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6"/>
      <c r="B400" s="10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6"/>
      <c r="B401" s="10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6"/>
      <c r="B402" s="10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6"/>
      <c r="B403" s="10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6"/>
      <c r="B404" s="10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6"/>
      <c r="B405" s="10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6"/>
      <c r="B406" s="10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6"/>
      <c r="B407" s="10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6"/>
      <c r="B408" s="10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6"/>
      <c r="B409" s="10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6"/>
      <c r="B410" s="10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6"/>
      <c r="B411" s="10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6"/>
      <c r="B412" s="10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6"/>
      <c r="B413" s="10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6"/>
      <c r="B414" s="10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6"/>
      <c r="B415" s="10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6"/>
      <c r="B416" s="10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6"/>
      <c r="B417" s="10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6"/>
      <c r="B418" s="10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6"/>
      <c r="B419" s="10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6"/>
      <c r="B420" s="10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6"/>
      <c r="B421" s="10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6"/>
      <c r="B422" s="10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6"/>
      <c r="B423" s="10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6"/>
      <c r="B424" s="10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6"/>
      <c r="B425" s="10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6"/>
      <c r="B426" s="10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6"/>
      <c r="B427" s="10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6"/>
      <c r="B428" s="10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6"/>
      <c r="B429" s="10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6"/>
      <c r="B430" s="10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6"/>
      <c r="B431" s="10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6"/>
      <c r="B432" s="10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6"/>
      <c r="B433" s="10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6"/>
      <c r="B434" s="10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6"/>
      <c r="B435" s="10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6"/>
      <c r="B436" s="10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6"/>
      <c r="B437" s="10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6"/>
      <c r="B438" s="10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6"/>
      <c r="B439" s="10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6"/>
      <c r="B440" s="10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6"/>
      <c r="B441" s="10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6"/>
      <c r="B442" s="10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6"/>
      <c r="B443" s="10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6"/>
      <c r="B444" s="10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6"/>
      <c r="B445" s="10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6"/>
      <c r="B446" s="10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6"/>
      <c r="B447" s="10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6"/>
      <c r="B448" s="10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6"/>
      <c r="B449" s="10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6"/>
      <c r="B450" s="10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6"/>
      <c r="B451" s="10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6"/>
      <c r="B452" s="10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6"/>
      <c r="B453" s="10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6"/>
      <c r="B454" s="10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6"/>
      <c r="B455" s="10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6"/>
      <c r="B456" s="10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6"/>
      <c r="B457" s="10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6"/>
      <c r="B458" s="10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6"/>
      <c r="B459" s="10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6"/>
      <c r="B460" s="10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6"/>
      <c r="B461" s="10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6"/>
      <c r="B462" s="10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6"/>
      <c r="B463" s="10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6"/>
      <c r="B464" s="10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6"/>
      <c r="B465" s="10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6"/>
      <c r="B466" s="10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6"/>
      <c r="B467" s="10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6"/>
      <c r="B468" s="10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6"/>
      <c r="B469" s="10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6"/>
      <c r="B470" s="10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6"/>
      <c r="B471" s="10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6"/>
      <c r="B472" s="10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6"/>
      <c r="B473" s="10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6"/>
      <c r="B474" s="10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6"/>
      <c r="B475" s="10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6"/>
      <c r="B476" s="10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6"/>
      <c r="B477" s="10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6"/>
      <c r="B478" s="10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6"/>
      <c r="B479" s="10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6"/>
      <c r="B480" s="10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6"/>
      <c r="B481" s="10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6"/>
      <c r="B482" s="10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6"/>
      <c r="B483" s="10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6"/>
      <c r="B484" s="10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6"/>
      <c r="B485" s="10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6"/>
      <c r="B486" s="10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6"/>
      <c r="B487" s="10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6"/>
      <c r="B488" s="10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6"/>
      <c r="B489" s="10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6"/>
      <c r="B490" s="10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6"/>
      <c r="B491" s="10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6"/>
      <c r="B492" s="10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6"/>
      <c r="B493" s="10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6"/>
      <c r="B494" s="10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6"/>
      <c r="B495" s="10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6"/>
      <c r="B496" s="10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6"/>
      <c r="B497" s="10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6"/>
      <c r="B498" s="10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6"/>
      <c r="B499" s="10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6"/>
      <c r="B500" s="10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6"/>
      <c r="B501" s="10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6"/>
      <c r="B502" s="10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6"/>
      <c r="B503" s="10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6"/>
      <c r="B504" s="10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6"/>
      <c r="B505" s="10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6"/>
      <c r="B506" s="10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6"/>
      <c r="B507" s="10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6"/>
      <c r="B508" s="10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6"/>
      <c r="B509" s="10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6"/>
      <c r="B510" s="10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6"/>
      <c r="B511" s="10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6"/>
      <c r="B512" s="10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6"/>
      <c r="B513" s="10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6"/>
      <c r="B514" s="10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6"/>
      <c r="B515" s="10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6"/>
      <c r="B516" s="10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6"/>
      <c r="B517" s="10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6"/>
      <c r="B518" s="10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6"/>
      <c r="B519" s="10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6"/>
      <c r="B520" s="10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6"/>
      <c r="B521" s="10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6"/>
      <c r="B522" s="10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6"/>
      <c r="B523" s="10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6"/>
      <c r="B524" s="10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6"/>
      <c r="B525" s="10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6"/>
      <c r="B526" s="10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6"/>
      <c r="B527" s="10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6"/>
      <c r="B528" s="10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6"/>
      <c r="B529" s="10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6"/>
      <c r="B530" s="10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6"/>
      <c r="B531" s="10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6"/>
      <c r="B532" s="10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6"/>
      <c r="B533" s="10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6"/>
      <c r="B534" s="10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6"/>
      <c r="B535" s="10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6"/>
      <c r="B536" s="10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6"/>
      <c r="B537" s="10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6"/>
      <c r="B538" s="10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6"/>
      <c r="B539" s="10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6"/>
      <c r="B540" s="10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6"/>
      <c r="B541" s="10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6"/>
      <c r="B542" s="10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6"/>
      <c r="B543" s="10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6"/>
      <c r="B544" s="10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6"/>
      <c r="B545" s="10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6"/>
      <c r="B546" s="10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6"/>
      <c r="B547" s="10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6"/>
      <c r="B548" s="10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6"/>
      <c r="B549" s="10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6"/>
      <c r="B550" s="10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6"/>
      <c r="B551" s="10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6"/>
      <c r="B552" s="10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6"/>
      <c r="B553" s="10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6"/>
      <c r="B554" s="10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6"/>
      <c r="B555" s="10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6"/>
      <c r="B556" s="10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6"/>
      <c r="B557" s="10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6"/>
      <c r="B558" s="10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6"/>
      <c r="B559" s="10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6"/>
      <c r="B560" s="10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6"/>
      <c r="B561" s="10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6"/>
      <c r="B562" s="10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6"/>
      <c r="B563" s="10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6"/>
      <c r="B564" s="10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6"/>
      <c r="B565" s="10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6"/>
      <c r="B566" s="10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6"/>
      <c r="B567" s="10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6"/>
      <c r="B568" s="10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6"/>
      <c r="B569" s="10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6"/>
      <c r="B570" s="10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6"/>
      <c r="B571" s="10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6"/>
      <c r="B572" s="10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6"/>
      <c r="B573" s="10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6"/>
      <c r="B574" s="10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6"/>
      <c r="B575" s="10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6"/>
      <c r="B576" s="10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6"/>
      <c r="B577" s="10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6"/>
      <c r="B578" s="10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6"/>
      <c r="B579" s="10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6"/>
      <c r="B580" s="10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6"/>
      <c r="B581" s="10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6"/>
      <c r="B582" s="10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6"/>
      <c r="B583" s="10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6"/>
      <c r="B584" s="10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6"/>
      <c r="B585" s="10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6"/>
      <c r="B586" s="10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6"/>
      <c r="B587" s="10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6"/>
      <c r="B588" s="10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6"/>
      <c r="B589" s="10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6"/>
      <c r="B590" s="10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6"/>
      <c r="B591" s="10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6"/>
      <c r="B592" s="10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6"/>
      <c r="B593" s="10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6"/>
      <c r="B594" s="10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6"/>
      <c r="B595" s="10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6"/>
      <c r="B596" s="10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6"/>
      <c r="B597" s="10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6"/>
      <c r="B598" s="10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6"/>
      <c r="B599" s="10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6"/>
      <c r="B600" s="10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6"/>
      <c r="B601" s="10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6"/>
      <c r="B602" s="10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6"/>
      <c r="B603" s="10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6"/>
      <c r="B604" s="10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6"/>
      <c r="B605" s="10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6"/>
      <c r="B606" s="10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6"/>
      <c r="B607" s="10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6"/>
      <c r="B608" s="10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6"/>
      <c r="B609" s="10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6"/>
      <c r="B610" s="10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6"/>
      <c r="B611" s="10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6"/>
      <c r="B612" s="10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6"/>
      <c r="B613" s="10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6"/>
      <c r="B614" s="10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6"/>
      <c r="B615" s="10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6"/>
      <c r="B616" s="10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6"/>
      <c r="B617" s="10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6"/>
      <c r="B618" s="10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6"/>
      <c r="B619" s="10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6"/>
      <c r="B620" s="10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6"/>
      <c r="B621" s="10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6"/>
      <c r="B622" s="10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6"/>
      <c r="B623" s="10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6"/>
      <c r="B624" s="10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6"/>
      <c r="B625" s="10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6"/>
      <c r="B626" s="10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6"/>
      <c r="B627" s="10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6"/>
      <c r="B628" s="10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6"/>
      <c r="B629" s="10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6"/>
      <c r="B630" s="10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6"/>
      <c r="B631" s="10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6"/>
      <c r="B632" s="10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6"/>
      <c r="B633" s="10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6"/>
      <c r="B634" s="10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6"/>
      <c r="B635" s="10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6"/>
      <c r="B636" s="10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6"/>
      <c r="B637" s="10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6"/>
      <c r="B638" s="10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6"/>
      <c r="B639" s="10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6"/>
      <c r="B640" s="10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6"/>
      <c r="B641" s="10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6"/>
      <c r="B642" s="10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6"/>
      <c r="B643" s="10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6"/>
      <c r="B644" s="10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6"/>
      <c r="B645" s="10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6"/>
      <c r="B646" s="10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6"/>
      <c r="B647" s="10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6"/>
      <c r="B648" s="10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6"/>
      <c r="B649" s="10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6"/>
      <c r="B650" s="10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6"/>
      <c r="B651" s="10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6"/>
      <c r="B652" s="10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6"/>
      <c r="B653" s="10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6"/>
      <c r="B654" s="10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6"/>
      <c r="B655" s="10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6"/>
      <c r="B656" s="10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6"/>
      <c r="B657" s="10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6"/>
      <c r="B658" s="10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6"/>
      <c r="B659" s="10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6"/>
      <c r="B660" s="10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6"/>
      <c r="B661" s="10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6"/>
      <c r="B662" s="10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6"/>
      <c r="B663" s="10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6"/>
      <c r="B664" s="10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6"/>
      <c r="B665" s="10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6"/>
      <c r="B666" s="10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6"/>
      <c r="B667" s="10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6"/>
      <c r="B668" s="10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6"/>
      <c r="B669" s="10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6"/>
      <c r="B670" s="10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6"/>
      <c r="B671" s="10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6"/>
      <c r="B672" s="10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6"/>
      <c r="B673" s="10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6"/>
      <c r="B674" s="10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6"/>
      <c r="B675" s="10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6"/>
      <c r="B676" s="10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6"/>
      <c r="B677" s="10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6"/>
      <c r="B678" s="10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6"/>
      <c r="B679" s="10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6"/>
      <c r="B680" s="10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6"/>
      <c r="B681" s="10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6"/>
      <c r="B682" s="10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6"/>
      <c r="B683" s="10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6"/>
      <c r="B684" s="10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6"/>
      <c r="B685" s="10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6"/>
      <c r="B686" s="10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6"/>
      <c r="B687" s="10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6"/>
      <c r="B688" s="10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6"/>
      <c r="B689" s="10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6"/>
      <c r="B690" s="10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6"/>
      <c r="B691" s="10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6"/>
      <c r="B692" s="10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6"/>
      <c r="B693" s="10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6"/>
      <c r="B694" s="10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6"/>
      <c r="B695" s="10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6"/>
      <c r="B696" s="10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6"/>
      <c r="B697" s="10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6"/>
      <c r="B698" s="10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6"/>
      <c r="B699" s="10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6"/>
      <c r="B700" s="10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6"/>
      <c r="B701" s="10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6"/>
      <c r="B702" s="10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6"/>
      <c r="B703" s="10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6"/>
      <c r="B704" s="10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6"/>
      <c r="B705" s="10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6"/>
      <c r="B706" s="10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6"/>
      <c r="B707" s="10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6"/>
      <c r="B708" s="10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6"/>
      <c r="B709" s="10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6"/>
      <c r="B710" s="10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6"/>
      <c r="B711" s="10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6"/>
      <c r="B712" s="10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6"/>
      <c r="B713" s="10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6"/>
      <c r="B714" s="10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6"/>
      <c r="B715" s="10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6"/>
      <c r="B716" s="10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6"/>
      <c r="B717" s="10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6"/>
      <c r="B718" s="10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6"/>
      <c r="B719" s="10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6"/>
      <c r="B720" s="10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6"/>
      <c r="B721" s="10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6"/>
      <c r="B722" s="10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6"/>
      <c r="B723" s="10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6"/>
      <c r="B724" s="10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6"/>
      <c r="B725" s="10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6"/>
      <c r="B726" s="10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6"/>
      <c r="B727" s="10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6"/>
      <c r="B728" s="10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6"/>
      <c r="B729" s="10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6"/>
      <c r="B730" s="10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6"/>
      <c r="B731" s="10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6"/>
      <c r="B732" s="10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6"/>
      <c r="B733" s="10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6"/>
      <c r="B734" s="10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6"/>
      <c r="B735" s="10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6"/>
      <c r="B736" s="10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6"/>
      <c r="B737" s="10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6"/>
      <c r="B738" s="10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6"/>
      <c r="B739" s="10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6"/>
      <c r="B740" s="10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6"/>
      <c r="B741" s="10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6"/>
      <c r="B742" s="10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6"/>
      <c r="B743" s="10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6"/>
      <c r="B744" s="10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6"/>
      <c r="B745" s="10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6"/>
      <c r="B746" s="10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6"/>
      <c r="B747" s="10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6"/>
      <c r="B748" s="10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6"/>
      <c r="B749" s="10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6"/>
      <c r="B750" s="10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6"/>
      <c r="B751" s="10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6"/>
      <c r="B752" s="10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6"/>
      <c r="B753" s="10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6"/>
      <c r="B754" s="10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6"/>
      <c r="B755" s="10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6"/>
      <c r="B756" s="10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6"/>
      <c r="B757" s="10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6"/>
      <c r="B758" s="10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6"/>
      <c r="B759" s="10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6"/>
      <c r="B760" s="10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6"/>
      <c r="B761" s="10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6"/>
      <c r="B762" s="10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6"/>
      <c r="B763" s="10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6"/>
      <c r="B764" s="10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6"/>
      <c r="B765" s="10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6"/>
      <c r="B766" s="10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6"/>
      <c r="B767" s="10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6"/>
      <c r="B768" s="10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6"/>
      <c r="B769" s="10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6"/>
      <c r="B770" s="10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6"/>
      <c r="B771" s="10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6"/>
      <c r="B772" s="10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6"/>
      <c r="B773" s="10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6"/>
      <c r="B774" s="10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6"/>
      <c r="B775" s="10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6"/>
      <c r="B776" s="10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6"/>
      <c r="B777" s="10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6"/>
      <c r="B778" s="10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6"/>
      <c r="B779" s="10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6"/>
      <c r="B780" s="10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6"/>
      <c r="B781" s="10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6"/>
      <c r="B782" s="10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6"/>
      <c r="B783" s="10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6"/>
      <c r="B784" s="10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6"/>
      <c r="B785" s="10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6"/>
      <c r="B786" s="10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6"/>
      <c r="B787" s="10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6"/>
      <c r="B788" s="10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6"/>
      <c r="B789" s="10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6"/>
      <c r="B790" s="10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6"/>
      <c r="B791" s="10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6"/>
      <c r="B792" s="10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6"/>
      <c r="B793" s="10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6"/>
      <c r="B794" s="10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6"/>
      <c r="B795" s="10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6"/>
      <c r="B796" s="10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6"/>
      <c r="B797" s="10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6"/>
      <c r="B798" s="10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6"/>
      <c r="B799" s="10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6"/>
      <c r="B800" s="10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6"/>
      <c r="B801" s="10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6"/>
      <c r="B802" s="10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6"/>
      <c r="B803" s="10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6"/>
      <c r="B804" s="10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6"/>
      <c r="B805" s="10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6"/>
      <c r="B806" s="10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6"/>
      <c r="B807" s="10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6"/>
      <c r="B808" s="10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6"/>
      <c r="B809" s="10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6"/>
      <c r="B810" s="10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6"/>
      <c r="B811" s="10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6"/>
      <c r="B812" s="10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6"/>
      <c r="B813" s="10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6"/>
      <c r="B814" s="10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6"/>
      <c r="B815" s="10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6"/>
      <c r="B816" s="10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6"/>
      <c r="B817" s="10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6"/>
      <c r="B818" s="10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6"/>
      <c r="B819" s="10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6"/>
      <c r="B820" s="10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6"/>
      <c r="B821" s="10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6"/>
      <c r="B822" s="10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6"/>
      <c r="B823" s="10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6"/>
      <c r="B824" s="10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6"/>
      <c r="B825" s="10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6"/>
      <c r="B826" s="10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6"/>
      <c r="B827" s="10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6"/>
      <c r="B828" s="10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6"/>
      <c r="B829" s="10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6"/>
      <c r="B830" s="10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6"/>
      <c r="B831" s="10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6"/>
      <c r="B832" s="10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6"/>
      <c r="B833" s="10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6"/>
      <c r="B834" s="10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6"/>
      <c r="B835" s="10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6"/>
      <c r="B836" s="10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6"/>
      <c r="B837" s="10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6"/>
      <c r="B838" s="10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6"/>
      <c r="B839" s="10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6"/>
      <c r="B840" s="10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6"/>
      <c r="B841" s="10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6"/>
      <c r="B842" s="10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6"/>
      <c r="B843" s="10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6"/>
      <c r="B844" s="10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6"/>
      <c r="B845" s="10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6"/>
      <c r="B846" s="10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6"/>
      <c r="B847" s="10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6"/>
      <c r="B848" s="10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6"/>
      <c r="B849" s="10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6"/>
      <c r="B850" s="10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6"/>
      <c r="B851" s="10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6"/>
      <c r="B852" s="10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6"/>
      <c r="B853" s="10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6"/>
      <c r="B854" s="10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6"/>
      <c r="B855" s="10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6"/>
      <c r="B856" s="10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6"/>
      <c r="B857" s="10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6"/>
      <c r="B858" s="10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6"/>
      <c r="B859" s="10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6"/>
      <c r="B860" s="10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6"/>
      <c r="B861" s="10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6"/>
      <c r="B862" s="10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6"/>
      <c r="B863" s="10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6"/>
      <c r="B864" s="10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6"/>
      <c r="B865" s="10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6"/>
      <c r="B866" s="10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6"/>
      <c r="B867" s="10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6"/>
      <c r="B868" s="10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6"/>
      <c r="B869" s="10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6"/>
      <c r="B870" s="10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6"/>
      <c r="B871" s="10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6"/>
      <c r="B872" s="10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6"/>
      <c r="B873" s="10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6"/>
      <c r="B874" s="10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6"/>
      <c r="B875" s="10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6"/>
      <c r="B876" s="10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6"/>
      <c r="B877" s="10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6"/>
      <c r="B878" s="10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6"/>
      <c r="B879" s="10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6"/>
      <c r="B880" s="10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6"/>
      <c r="B881" s="10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6"/>
      <c r="B882" s="10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6"/>
      <c r="B883" s="10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6"/>
      <c r="B884" s="10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6"/>
      <c r="B885" s="10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6"/>
      <c r="B886" s="10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6"/>
      <c r="B887" s="10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6"/>
      <c r="B888" s="10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6"/>
      <c r="B889" s="10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6"/>
      <c r="B890" s="10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6"/>
      <c r="B891" s="10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6"/>
      <c r="B892" s="10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6"/>
      <c r="B893" s="10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6"/>
      <c r="B894" s="10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6"/>
      <c r="B895" s="10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6"/>
      <c r="B896" s="10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6"/>
      <c r="B897" s="10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6"/>
      <c r="B898" s="10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6"/>
      <c r="B899" s="10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6"/>
      <c r="B900" s="10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6"/>
      <c r="B901" s="10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6"/>
      <c r="B902" s="10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6"/>
      <c r="B903" s="10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6"/>
      <c r="B904" s="10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6"/>
      <c r="B905" s="10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6"/>
      <c r="B906" s="10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6"/>
      <c r="B907" s="10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6"/>
      <c r="B908" s="10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6"/>
      <c r="B909" s="10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6"/>
      <c r="B910" s="10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6"/>
      <c r="B911" s="10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6"/>
      <c r="B912" s="10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6"/>
      <c r="B913" s="10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6"/>
      <c r="B914" s="10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6"/>
      <c r="B915" s="10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6"/>
      <c r="B916" s="10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6"/>
      <c r="B917" s="10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6"/>
      <c r="B918" s="10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6"/>
      <c r="B919" s="10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6"/>
      <c r="B920" s="10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6"/>
      <c r="B921" s="10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6"/>
      <c r="B922" s="10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6"/>
      <c r="B923" s="10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6"/>
      <c r="B924" s="10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6"/>
      <c r="B925" s="10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6"/>
      <c r="B926" s="10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6"/>
      <c r="B927" s="10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6"/>
      <c r="B928" s="10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6"/>
      <c r="B929" s="10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6"/>
      <c r="B930" s="10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6"/>
      <c r="B931" s="10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6"/>
      <c r="B932" s="10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6"/>
      <c r="B933" s="10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6"/>
      <c r="B934" s="10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6"/>
      <c r="B935" s="10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6"/>
      <c r="B936" s="10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6"/>
      <c r="B937" s="10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6"/>
      <c r="B938" s="10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6"/>
      <c r="B939" s="10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6"/>
      <c r="B940" s="10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6"/>
      <c r="B941" s="10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6"/>
      <c r="B942" s="10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6"/>
      <c r="B943" s="10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6"/>
      <c r="B944" s="10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6"/>
      <c r="B945" s="10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6"/>
      <c r="B946" s="10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6"/>
      <c r="B947" s="10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6"/>
      <c r="B948" s="10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6"/>
      <c r="B949" s="10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6"/>
      <c r="B950" s="10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6"/>
      <c r="B951" s="10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6"/>
      <c r="B952" s="10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6"/>
      <c r="B953" s="10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6"/>
      <c r="B954" s="10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6"/>
      <c r="B955" s="10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6"/>
      <c r="B956" s="10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6"/>
      <c r="B957" s="10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6"/>
      <c r="B958" s="10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6"/>
      <c r="B959" s="10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6"/>
      <c r="B960" s="10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6"/>
      <c r="B961" s="10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6"/>
      <c r="B962" s="10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6"/>
      <c r="B963" s="10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6"/>
      <c r="B964" s="10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6"/>
      <c r="B965" s="10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6"/>
      <c r="B966" s="10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6"/>
      <c r="B967" s="10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6"/>
      <c r="B968" s="10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6"/>
      <c r="B969" s="10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6"/>
      <c r="B970" s="10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6"/>
      <c r="B971" s="10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6"/>
      <c r="B972" s="10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6"/>
      <c r="B973" s="10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6"/>
      <c r="B974" s="10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6"/>
      <c r="B975" s="10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6"/>
      <c r="B976" s="10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6"/>
      <c r="B977" s="10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6"/>
      <c r="B978" s="10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6"/>
      <c r="B979" s="10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6"/>
      <c r="B980" s="10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6"/>
      <c r="B981" s="10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6"/>
      <c r="B982" s="10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6"/>
      <c r="B983" s="10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6"/>
      <c r="B984" s="10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6"/>
      <c r="B985" s="10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6"/>
      <c r="B986" s="10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6"/>
      <c r="B987" s="10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6"/>
      <c r="B988" s="10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6"/>
      <c r="B989" s="10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6"/>
      <c r="B990" s="10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6"/>
      <c r="B991" s="10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6"/>
      <c r="B992" s="10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6"/>
      <c r="B993" s="10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6"/>
      <c r="B994" s="10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6"/>
      <c r="B995" s="10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6"/>
      <c r="B996" s="10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6"/>
      <c r="B997" s="10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6"/>
      <c r="B998" s="10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2.75" customHeight="1">
      <c r="A999" s="6"/>
      <c r="B999" s="10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75" customHeight="1">
      <c r="A1000" s="6"/>
      <c r="B1000" s="10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">
    <mergeCell ref="A2:F2"/>
    <mergeCell ref="I1:J1"/>
    <mergeCell ref="I2:J2"/>
  </mergeCells>
  <dataValidations>
    <dataValidation type="decimal" operator="greaterThan" allowBlank="1" showInputMessage="1" prompt="Payment Too Low - The amount entered is too low to pay off your current credit balance. It must be greater than the interest-only amount." sqref="A16:C16">
      <formula1>#REF!/12*#REF!</formula1>
    </dataValidation>
    <dataValidation type="list" allowBlank="1" showErrorMessage="1" sqref="E8">
      <formula1>"Yes,No"</formula1>
    </dataValidation>
  </dataValidations>
  <hyperlinks>
    <hyperlink r:id="rId1" ref="I2"/>
  </hyperlinks>
  <printOptions/>
  <pageMargins bottom="0.6" footer="0.0" header="0.0" left="0.5" right="0.5" top="0.5"/>
  <pageSetup fitToHeight="0" orientation="portrait"/>
  <headerFooter>
    <oddFooter>&amp;Lhttps://www.vertex42.com/Calculators/credit-card-payment-calculator.html&amp;RPage &amp;P of </oddFoot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2007-07-15T01:09:33Z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2010-2017 Vertex42 LLC</vt:lpwstr>
  </property>
  <property fmtid="{D5CDD505-2E9C-101B-9397-08002B2CF9AE}" pid="3" name="Version">
    <vt:lpwstr>1.3.0</vt:lpwstr>
  </property>
</Properties>
</file>