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xPlot" sheetId="1" r:id="rId4"/>
    <sheet state="visible" name="BoxPlot2" sheetId="2" r:id="rId5"/>
    <sheet state="visible" name="BoxPlot_Shifted" sheetId="3" r:id="rId6"/>
    <sheet state="visible" name="Data_Shifted" sheetId="4" r:id="rId7"/>
    <sheet state="visible" name="Data" sheetId="5" r:id="rId8"/>
  </sheets>
  <definedNames>
    <definedName name="valuevx">42.314159</definedName>
    <definedName name="vertex42_copyright">"© 2009-2018 Vertex42 LLC"</definedName>
    <definedName name="vertex42_id">"box-plot.xlsx"</definedName>
    <definedName name="vertex42_title">"Box Plot Template"</definedName>
    <definedName name="shift">Data_Shifted!$I$10</definedName>
  </definedNames>
  <calcPr/>
  <extLst>
    <ext uri="GoogleSheetsCustomDataVersion2">
      <go:sheetsCustomData xmlns:go="http://customooxmlschemas.google.com/" r:id="rId9" roundtripDataChecksum="gJGtiudbQ3hw8+NM63GL4GC+SAgeaG/8KEdAp+fTFKE="/>
    </ext>
  </extLst>
</workbook>
</file>

<file path=xl/sharedStrings.xml><?xml version="1.0" encoding="utf-8"?>
<sst xmlns="http://schemas.openxmlformats.org/spreadsheetml/2006/main" count="222" uniqueCount="119">
  <si>
    <t>Box Plot Template</t>
  </si>
  <si>
    <t>https://www.finder.ac.id/</t>
  </si>
  <si>
    <t>Using This Worksheet</t>
  </si>
  <si>
    <t xml:space="preserve">This template shows how to create a box and </t>
  </si>
  <si>
    <t xml:space="preserve">whisker chart in Excel. The ends of the whisker </t>
  </si>
  <si>
    <t xml:space="preserve">are set at 1.5*IQR above the third quartile (Q3) </t>
  </si>
  <si>
    <t xml:space="preserve">and 1.5*IQR below the first quartile (Q1). If the </t>
  </si>
  <si>
    <t xml:space="preserve">Minimum or Maximum values are outside this </t>
  </si>
  <si>
    <t xml:space="preserve">range, then they are shown as outliers. The </t>
  </si>
  <si>
    <t xml:space="preserve">normal convention for box plots is to show all </t>
  </si>
  <si>
    <t xml:space="preserve">the outliers, but to simplify this template, only </t>
  </si>
  <si>
    <t xml:space="preserve">the Min and Max outliers are shown. The </t>
  </si>
  <si>
    <t>number of outliers for each data set are included</t>
  </si>
  <si>
    <t>in the table below the chart.</t>
  </si>
  <si>
    <r>
      <rPr>
        <rFont val="Poppins"/>
        <b/>
        <color rgb="FF000000"/>
        <sz val="10.0"/>
      </rPr>
      <t>NOTE</t>
    </r>
    <r>
      <rPr>
        <rFont val="Poppins"/>
        <b val="0"/>
        <color rgb="FF000000"/>
        <sz val="10.0"/>
      </rPr>
      <t xml:space="preserve">: The use of the bar charts to display the </t>
    </r>
  </si>
  <si>
    <r>
      <rPr>
        <rFont val="Poppins"/>
        <color rgb="FF000000"/>
        <sz val="10.0"/>
      </rPr>
      <t xml:space="preserve">interquartile range requires that </t>
    </r>
    <r>
      <rPr>
        <rFont val="Poppins"/>
        <b/>
        <color rgb="FF000000"/>
        <sz val="10.0"/>
      </rPr>
      <t xml:space="preserve">Q1 be </t>
    </r>
  </si>
  <si>
    <r>
      <rPr>
        <rFont val="Poppins"/>
        <b/>
        <color rgb="FF000000"/>
        <sz val="10.0"/>
      </rPr>
      <t>positive</t>
    </r>
    <r>
      <rPr>
        <rFont val="Poppins"/>
        <b val="0"/>
        <color rgb="FF000000"/>
        <sz val="10.0"/>
      </rPr>
      <t xml:space="preserve">. So, this technique is best used for </t>
    </r>
  </si>
  <si>
    <t xml:space="preserve">displaying data that is only positive. See the </t>
  </si>
  <si>
    <t xml:space="preserve">other worksheets for methods for handling data </t>
  </si>
  <si>
    <t>with negative values.</t>
  </si>
  <si>
    <r>
      <rPr>
        <rFont val="Poppins"/>
        <color rgb="FF000000"/>
        <sz val="10.0"/>
      </rPr>
      <t xml:space="preserve">- </t>
    </r>
    <r>
      <rPr>
        <rFont val="Poppins"/>
        <b/>
        <color rgb="FF000000"/>
        <sz val="10.0"/>
      </rPr>
      <t>Adding Columns:</t>
    </r>
    <r>
      <rPr>
        <rFont val="Poppins"/>
        <color rgb="FF000000"/>
        <sz val="10.0"/>
      </rPr>
      <t xml:space="preserve"> You can easily add </t>
    </r>
  </si>
  <si>
    <t>Labels</t>
  </si>
  <si>
    <t>Sample 1</t>
  </si>
  <si>
    <t>Sample 2</t>
  </si>
  <si>
    <t>Sample 3</t>
  </si>
  <si>
    <t>Sample 4</t>
  </si>
  <si>
    <t>Sample 5</t>
  </si>
  <si>
    <t>Sample 6</t>
  </si>
  <si>
    <t xml:space="preserve">additional data sets by copying an existing </t>
  </si>
  <si>
    <t>Min</t>
  </si>
  <si>
    <t xml:space="preserve">column and inserting it between Sample 5 and </t>
  </si>
  <si>
    <r>
      <rPr>
        <rFont val="Poppins"/>
        <color theme="1"/>
        <sz val="10.0"/>
      </rPr>
      <t>Q</t>
    </r>
    <r>
      <rPr>
        <rFont val="Poppins"/>
        <color theme="1"/>
        <sz val="10.0"/>
        <vertAlign val="subscript"/>
      </rPr>
      <t>1</t>
    </r>
  </si>
  <si>
    <t xml:space="preserve">Sample 6. Doing so will ensure that the chart </t>
  </si>
  <si>
    <t>Median</t>
  </si>
  <si>
    <t>series expand to include the new data set.</t>
  </si>
  <si>
    <r>
      <rPr>
        <rFont val="Poppins"/>
        <color theme="1"/>
        <sz val="10.0"/>
      </rPr>
      <t>Q</t>
    </r>
    <r>
      <rPr>
        <rFont val="Poppins"/>
        <color theme="1"/>
        <sz val="10.0"/>
        <vertAlign val="subscript"/>
      </rPr>
      <t>3</t>
    </r>
  </si>
  <si>
    <t>Max</t>
  </si>
  <si>
    <r>
      <rPr>
        <rFont val="Poppins"/>
        <color rgb="FF000000"/>
        <sz val="10.0"/>
      </rPr>
      <t xml:space="preserve">- </t>
    </r>
    <r>
      <rPr>
        <rFont val="Poppins"/>
        <b/>
        <color rgb="FF000000"/>
        <sz val="10.0"/>
      </rPr>
      <t>Adding Rows</t>
    </r>
    <r>
      <rPr>
        <rFont val="Poppins"/>
        <color rgb="FF000000"/>
        <sz val="10.0"/>
      </rPr>
      <t xml:space="preserve">: The formulas allow you to </t>
    </r>
  </si>
  <si>
    <t>IQR</t>
  </si>
  <si>
    <t xml:space="preserve">have blank values within the data sets, but if </t>
  </si>
  <si>
    <t>Upper Outliers</t>
  </si>
  <si>
    <t xml:space="preserve">you need to add more rows, add rows above </t>
  </si>
  <si>
    <t>Lower Outliers</t>
  </si>
  <si>
    <t xml:space="preserve">the gray line below the table so that the range </t>
  </si>
  <si>
    <t>For the Box (IQR and Median)</t>
  </si>
  <si>
    <t>Q2-Q1</t>
  </si>
  <si>
    <t>Q3-Q2</t>
  </si>
  <si>
    <t>For the Whiskers</t>
  </si>
  <si>
    <r>
      <rPr>
        <rFont val="Poppins"/>
        <color theme="1"/>
        <sz val="10.0"/>
      </rPr>
      <t>Q</t>
    </r>
    <r>
      <rPr>
        <rFont val="Poppins"/>
        <color theme="1"/>
        <sz val="10.0"/>
        <vertAlign val="subscript"/>
      </rPr>
      <t>3</t>
    </r>
    <r>
      <rPr>
        <rFont val="Poppins"/>
        <color theme="1"/>
        <sz val="10.0"/>
      </rPr>
      <t>+1.5*IQR</t>
    </r>
  </si>
  <si>
    <r>
      <rPr>
        <rFont val="Poppins"/>
        <color theme="1"/>
        <sz val="10.0"/>
      </rPr>
      <t>Q</t>
    </r>
    <r>
      <rPr>
        <rFont val="Poppins"/>
        <color theme="1"/>
        <sz val="10.0"/>
        <vertAlign val="subscript"/>
      </rPr>
      <t>1-</t>
    </r>
    <r>
      <rPr>
        <rFont val="Poppins"/>
        <color theme="1"/>
        <sz val="10.0"/>
      </rPr>
      <t>1.5*IQR</t>
    </r>
  </si>
  <si>
    <t>Upper Whisker</t>
  </si>
  <si>
    <t>Lower Whisker</t>
  </si>
  <si>
    <r>
      <rPr>
        <rFont val="Poppins"/>
        <color theme="1"/>
        <sz val="10.0"/>
      </rPr>
      <t>W</t>
    </r>
    <r>
      <rPr>
        <rFont val="Poppins"/>
        <color theme="1"/>
        <sz val="10.0"/>
        <vertAlign val="subscript"/>
      </rPr>
      <t>upper</t>
    </r>
    <r>
      <rPr>
        <rFont val="Poppins"/>
        <color theme="1"/>
        <sz val="10.0"/>
      </rPr>
      <t>-Q</t>
    </r>
    <r>
      <rPr>
        <rFont val="Poppins"/>
        <color theme="1"/>
        <sz val="10.0"/>
        <vertAlign val="subscript"/>
      </rPr>
      <t>3</t>
    </r>
  </si>
  <si>
    <r>
      <rPr>
        <rFont val="Poppins"/>
        <color theme="1"/>
        <sz val="10.0"/>
      </rPr>
      <t>Q</t>
    </r>
    <r>
      <rPr>
        <rFont val="Poppins"/>
        <color theme="1"/>
        <sz val="10.0"/>
        <vertAlign val="subscript"/>
      </rPr>
      <t>1</t>
    </r>
    <r>
      <rPr>
        <rFont val="Poppins"/>
        <color theme="1"/>
        <sz val="10.0"/>
      </rPr>
      <t>-W</t>
    </r>
    <r>
      <rPr>
        <rFont val="Poppins"/>
        <color theme="1"/>
        <sz val="10.0"/>
        <vertAlign val="subscript"/>
      </rPr>
      <t>lower</t>
    </r>
  </si>
  <si>
    <t>For the Outliers</t>
  </si>
  <si>
    <t>references expand to include these new rows.</t>
  </si>
  <si>
    <t>Data Table</t>
  </si>
  <si>
    <t>Insert new rows above this line</t>
  </si>
  <si>
    <t xml:space="preserve">This version of the box plot does not use bar </t>
  </si>
  <si>
    <t xml:space="preserve">charts to represent the quartiles. Instead, each </t>
  </si>
  <si>
    <t xml:space="preserve">of the series is an X-Y chart, which allows the </t>
  </si>
  <si>
    <t xml:space="preserve">data to include negative values. The Median is </t>
  </si>
  <si>
    <t xml:space="preserve">represented with an "x" marker and horizontal </t>
  </si>
  <si>
    <t xml:space="preserve">markers are used for Q1 and Q3. This is a </t>
  </si>
  <si>
    <t xml:space="preserve">more practical approach for creating box plots </t>
  </si>
  <si>
    <t xml:space="preserve">in Excel because it does not require shifting </t>
  </si>
  <si>
    <t>the data as in the BoxPlot_Shifted worksheet.</t>
  </si>
  <si>
    <r>
      <rPr>
        <rFont val="Arial"/>
        <color theme="1"/>
        <sz val="10.0"/>
      </rPr>
      <t>Q</t>
    </r>
    <r>
      <rPr>
        <rFont val="Arial"/>
        <color theme="1"/>
        <sz val="10.0"/>
        <vertAlign val="subscript"/>
      </rPr>
      <t>1</t>
    </r>
  </si>
  <si>
    <r>
      <rPr>
        <rFont val="Arial"/>
        <color theme="1"/>
        <sz val="10.0"/>
      </rPr>
      <t>Q</t>
    </r>
    <r>
      <rPr>
        <rFont val="Arial"/>
        <color theme="1"/>
        <sz val="10.0"/>
        <vertAlign val="subscript"/>
      </rPr>
      <t>3</t>
    </r>
  </si>
  <si>
    <r>
      <rPr>
        <rFont val="Arial"/>
        <color theme="1"/>
        <sz val="10.0"/>
      </rPr>
      <t>Q</t>
    </r>
    <r>
      <rPr>
        <rFont val="Arial"/>
        <color theme="1"/>
        <sz val="10.0"/>
        <vertAlign val="subscript"/>
      </rPr>
      <t>3</t>
    </r>
    <r>
      <rPr>
        <rFont val="Arial"/>
        <color theme="1"/>
        <sz val="10.0"/>
      </rPr>
      <t>+1.5*IQR</t>
    </r>
  </si>
  <si>
    <r>
      <rPr>
        <rFont val="Arial"/>
        <color theme="1"/>
        <sz val="10.0"/>
      </rPr>
      <t>Q</t>
    </r>
    <r>
      <rPr>
        <rFont val="Arial"/>
        <color theme="1"/>
        <sz val="10.0"/>
        <vertAlign val="subscript"/>
      </rPr>
      <t>1-</t>
    </r>
    <r>
      <rPr>
        <rFont val="Arial"/>
        <color theme="1"/>
        <sz val="10.0"/>
      </rPr>
      <t>1.5*IQR</t>
    </r>
  </si>
  <si>
    <r>
      <rPr>
        <rFont val="Arial"/>
        <color theme="1"/>
        <sz val="10.0"/>
      </rPr>
      <t>W</t>
    </r>
    <r>
      <rPr>
        <rFont val="Arial"/>
        <color theme="1"/>
        <sz val="10.0"/>
        <vertAlign val="subscript"/>
      </rPr>
      <t>upper</t>
    </r>
    <r>
      <rPr>
        <rFont val="Arial"/>
        <color theme="1"/>
        <sz val="10.0"/>
      </rPr>
      <t>-Q</t>
    </r>
    <r>
      <rPr>
        <rFont val="Arial"/>
        <color theme="1"/>
        <sz val="10.0"/>
        <vertAlign val="subscript"/>
      </rPr>
      <t>3</t>
    </r>
  </si>
  <si>
    <r>
      <rPr>
        <rFont val="Arial"/>
        <color theme="1"/>
        <sz val="10.0"/>
      </rPr>
      <t>Q</t>
    </r>
    <r>
      <rPr>
        <rFont val="Arial"/>
        <color theme="1"/>
        <sz val="10.0"/>
        <vertAlign val="subscript"/>
      </rPr>
      <t>1</t>
    </r>
    <r>
      <rPr>
        <rFont val="Arial"/>
        <color theme="1"/>
        <sz val="10.0"/>
      </rPr>
      <t>-W</t>
    </r>
    <r>
      <rPr>
        <rFont val="Arial"/>
        <color theme="1"/>
        <sz val="10.0"/>
        <vertAlign val="subscript"/>
      </rPr>
      <t>lower</t>
    </r>
  </si>
  <si>
    <t xml:space="preserve">If your data contains negative values, then using </t>
  </si>
  <si>
    <t xml:space="preserve">bar charts to display the interquartile range </t>
  </si>
  <si>
    <t xml:space="preserve">requires that the data be shifted so that it is all </t>
  </si>
  <si>
    <t xml:space="preserve">positive.In the BoxPlot worksheet, the use of bar </t>
  </si>
  <si>
    <t xml:space="preserve">charts to create the interquartile ranges requires </t>
  </si>
  <si>
    <t>that the...</t>
  </si>
  <si>
    <t xml:space="preserve">This worksheet is basically the same as the </t>
  </si>
  <si>
    <t xml:space="preserve">BoxPlot worksheet except that it is set up to </t>
  </si>
  <si>
    <t xml:space="preserve">allow negative values reference the Data_Shifted </t>
  </si>
  <si>
    <t xml:space="preserve">worksheet. This makes it easier to delete existing </t>
  </si>
  <si>
    <t xml:space="preserve">data and add your own data sets of any length </t>
  </si>
  <si>
    <t xml:space="preserve">(within the limitations of the number of rows </t>
  </si>
  <si>
    <t>in Excel).</t>
  </si>
  <si>
    <r>
      <rPr>
        <rFont val="Arial"/>
        <color rgb="FF000000"/>
        <sz val="10.0"/>
      </rPr>
      <t xml:space="preserve">- </t>
    </r>
    <r>
      <rPr>
        <rFont val="Arial"/>
        <b/>
        <color rgb="FF000000"/>
        <sz val="10.0"/>
      </rPr>
      <t>Adding Columns:</t>
    </r>
    <r>
      <rPr>
        <rFont val="Arial"/>
        <color rgb="FF000000"/>
        <sz val="10.0"/>
      </rPr>
      <t xml:space="preserve"> If you have more than 6 </t>
    </r>
  </si>
  <si>
    <t xml:space="preserve">data sets in the Data worksheet, you will need to </t>
  </si>
  <si>
    <t xml:space="preserve">copy an existing column in this worksheet and </t>
  </si>
  <si>
    <t xml:space="preserve">inserting it between Sample 5 and Sample 6. </t>
  </si>
  <si>
    <t xml:space="preserve">Doing so will ensure that the chart series expand </t>
  </si>
  <si>
    <t>to include the new data set.</t>
  </si>
  <si>
    <r>
      <rPr>
        <rFont val="Arial"/>
        <b/>
        <color rgb="FF000000"/>
        <sz val="10.0"/>
      </rPr>
      <t>Important</t>
    </r>
    <r>
      <rPr>
        <rFont val="Arial"/>
        <b val="0"/>
        <color rgb="FF000000"/>
        <sz val="10.0"/>
      </rPr>
      <t xml:space="preserve">: After inserting a new column, you </t>
    </r>
  </si>
  <si>
    <t xml:space="preserve">will need to update the references in the formulas </t>
  </si>
  <si>
    <r>
      <rPr>
        <rFont val="Arial"/>
        <color theme="1"/>
        <sz val="10.0"/>
      </rPr>
      <t>Q</t>
    </r>
    <r>
      <rPr>
        <rFont val="Arial"/>
        <color theme="1"/>
        <sz val="10.0"/>
        <vertAlign val="subscript"/>
      </rPr>
      <t>1</t>
    </r>
  </si>
  <si>
    <t xml:space="preserve">to refer to the correct column in the Data sheet. </t>
  </si>
  <si>
    <t xml:space="preserve">You can do this by copying cells B27:B49 (the </t>
  </si>
  <si>
    <r>
      <rPr>
        <rFont val="Arial"/>
        <color theme="1"/>
        <sz val="10.0"/>
      </rPr>
      <t>Q</t>
    </r>
    <r>
      <rPr>
        <rFont val="Arial"/>
        <color theme="1"/>
        <sz val="10.0"/>
        <vertAlign val="subscript"/>
      </rPr>
      <t>3</t>
    </r>
  </si>
  <si>
    <t xml:space="preserve">formulas for Sample 1) to the right to fill in the </t>
  </si>
  <si>
    <t xml:space="preserve">formulas for the other samples. Rows 37-49 are </t>
  </si>
  <si>
    <t xml:space="preserve">unhidden so that you don't forget to include these </t>
  </si>
  <si>
    <t xml:space="preserve">cells when updating the formulas. You can hide </t>
  </si>
  <si>
    <t>these rows if you want to unclutter the worksheet.</t>
  </si>
  <si>
    <t>Zero Offset</t>
  </si>
  <si>
    <r>
      <rPr>
        <rFont val="Arial"/>
        <color theme="1"/>
        <sz val="10.0"/>
      </rPr>
      <t>Q</t>
    </r>
    <r>
      <rPr>
        <rFont val="Arial"/>
        <color theme="1"/>
        <sz val="10.0"/>
        <vertAlign val="subscript"/>
      </rPr>
      <t>3</t>
    </r>
    <r>
      <rPr>
        <rFont val="Arial"/>
        <color theme="1"/>
        <sz val="10.0"/>
      </rPr>
      <t>+1.5*IQR</t>
    </r>
  </si>
  <si>
    <r>
      <rPr>
        <rFont val="Arial"/>
        <color theme="1"/>
        <sz val="10.0"/>
      </rPr>
      <t>Q</t>
    </r>
    <r>
      <rPr>
        <rFont val="Arial"/>
        <color theme="1"/>
        <sz val="10.0"/>
        <vertAlign val="subscript"/>
      </rPr>
      <t>1-</t>
    </r>
    <r>
      <rPr>
        <rFont val="Arial"/>
        <color theme="1"/>
        <sz val="10.0"/>
      </rPr>
      <t>1.5*IQR</t>
    </r>
  </si>
  <si>
    <r>
      <rPr>
        <rFont val="Arial"/>
        <color theme="1"/>
        <sz val="10.0"/>
      </rPr>
      <t>W</t>
    </r>
    <r>
      <rPr>
        <rFont val="Arial"/>
        <color theme="1"/>
        <sz val="10.0"/>
        <vertAlign val="subscript"/>
      </rPr>
      <t>upper</t>
    </r>
    <r>
      <rPr>
        <rFont val="Arial"/>
        <color theme="1"/>
        <sz val="10.0"/>
      </rPr>
      <t>-Q</t>
    </r>
    <r>
      <rPr>
        <rFont val="Arial"/>
        <color theme="1"/>
        <sz val="10.0"/>
        <vertAlign val="subscript"/>
      </rPr>
      <t>3</t>
    </r>
  </si>
  <si>
    <r>
      <rPr>
        <rFont val="Arial"/>
        <color theme="1"/>
        <sz val="10.0"/>
      </rPr>
      <t>Q</t>
    </r>
    <r>
      <rPr>
        <rFont val="Arial"/>
        <color theme="1"/>
        <sz val="10.0"/>
        <vertAlign val="subscript"/>
      </rPr>
      <t>1</t>
    </r>
    <r>
      <rPr>
        <rFont val="Arial"/>
        <color theme="1"/>
        <sz val="10.0"/>
      </rPr>
      <t>-W</t>
    </r>
    <r>
      <rPr>
        <rFont val="Arial"/>
        <color theme="1"/>
        <sz val="10.0"/>
        <vertAlign val="subscript"/>
      </rPr>
      <t>lower</t>
    </r>
  </si>
  <si>
    <t>SHIFT:</t>
  </si>
  <si>
    <t xml:space="preserve">This worksheet adds a value to the data in the Data </t>
  </si>
  <si>
    <t xml:space="preserve">worksheet so that all the values are positive.The </t>
  </si>
  <si>
    <t xml:space="preserve">chart in the BoxPlot_Shifted worksheet references </t>
  </si>
  <si>
    <t>the data on this worksheet.</t>
  </si>
  <si>
    <t xml:space="preserve">This worksheet is where you enter your data for the </t>
  </si>
  <si>
    <t xml:space="preserve">chart in the BoxPlot_Shifted worksheet. The </t>
  </si>
  <si>
    <t xml:space="preserve">Data_Shifted worksheet first offsets all the data based </t>
  </si>
  <si>
    <t xml:space="preserve">on the minimum value, so that all the values are </t>
  </si>
  <si>
    <t>positive. A relative comparison is still possible.</t>
  </si>
  <si>
    <t/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</si>
</sst>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5">
    <font>
      <sz val="10.0"/>
      <color rgb="FF000000"/>
      <name val="Arial"/>
      <scheme val="minor"/>
    </font>
    <font>
      <b/>
      <sz val="26.0"/>
      <color rgb="FFFFFFFF"/>
      <name val="Poppins"/>
    </font>
    <font/>
    <font>
      <sz val="10.0"/>
      <color theme="1"/>
      <name val="Poppins"/>
    </font>
    <font>
      <sz val="11.0"/>
      <color theme="1"/>
      <name val="Poppins"/>
    </font>
    <font>
      <b/>
      <u/>
      <sz val="11.0"/>
      <color rgb="FFFFFFFF"/>
      <name val="Poppins"/>
    </font>
    <font>
      <b/>
      <u/>
      <sz val="11.0"/>
      <color rgb="FFFFFFFF"/>
      <name val="Poppins"/>
    </font>
    <font>
      <b/>
      <sz val="10.0"/>
      <color rgb="FFE41D24"/>
      <name val="Poppins"/>
    </font>
    <font>
      <sz val="10.0"/>
      <color rgb="FF000000"/>
      <name val="Poppins"/>
    </font>
    <font>
      <b/>
      <sz val="10.0"/>
      <color rgb="FF000000"/>
      <name val="Poppins"/>
    </font>
    <font>
      <i/>
      <sz val="10.0"/>
      <color theme="1"/>
      <name val="Poppins"/>
    </font>
    <font>
      <b/>
      <sz val="12.0"/>
      <color theme="1"/>
      <name val="Poppins"/>
    </font>
    <font>
      <sz val="8.0"/>
      <color rgb="FF666666"/>
      <name val="Poppins"/>
    </font>
    <font>
      <sz val="10.0"/>
      <color theme="1"/>
      <name val="Arial"/>
    </font>
    <font>
      <u/>
      <sz val="10.0"/>
      <color rgb="FF0000FF"/>
      <name val="Arial"/>
    </font>
    <font>
      <b/>
      <sz val="10.0"/>
      <color rgb="FFE41D24"/>
      <name val="Arial"/>
    </font>
    <font>
      <sz val="10.0"/>
      <color rgb="FF000000"/>
      <name val="Arial"/>
    </font>
    <font>
      <i/>
      <sz val="10.0"/>
      <color theme="1"/>
      <name val="Arial"/>
    </font>
    <font>
      <b/>
      <sz val="12.0"/>
      <color theme="1"/>
      <name val="Arial"/>
    </font>
    <font>
      <sz val="8.0"/>
      <color rgb="FF666666"/>
      <name val="Arial"/>
    </font>
    <font>
      <b/>
      <i/>
      <sz val="12.0"/>
      <color theme="1"/>
      <name val="Arial"/>
    </font>
    <font>
      <b/>
      <sz val="10.0"/>
      <color rgb="FF000000"/>
      <name val="Arial"/>
    </font>
    <font>
      <b/>
      <u/>
      <sz val="11.0"/>
      <color rgb="FFFFFFFF"/>
      <name val="Poppins"/>
    </font>
    <font>
      <color theme="1"/>
      <name val="Arial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E41D24"/>
        <bgColor rgb="FFE41D24"/>
      </patternFill>
    </fill>
    <fill>
      <patternFill patternType="solid">
        <fgColor rgb="FFE4E8F3"/>
        <bgColor rgb="FFE4E8F3"/>
      </patternFill>
    </fill>
    <fill>
      <patternFill patternType="solid">
        <fgColor rgb="FFF0F0F0"/>
        <bgColor rgb="FFF0F0F0"/>
      </patternFill>
    </fill>
    <fill>
      <patternFill patternType="solid">
        <fgColor rgb="FFBCC5E1"/>
        <bgColor rgb="FFBCC5E1"/>
      </patternFill>
    </fill>
  </fills>
  <borders count="16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/>
    </border>
    <border>
      <left/>
      <bottom/>
    </border>
    <border>
      <right/>
      <bottom/>
    </border>
    <border>
      <bottom style="thin">
        <color rgb="FF3A5D9C"/>
      </bottom>
    </border>
    <border>
      <left/>
      <right/>
      <top/>
      <bottom style="thin">
        <color rgb="FF00000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/>
    </border>
    <border>
      <right/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vertical="center"/>
    </xf>
    <xf borderId="5" fillId="2" fontId="3" numFmtId="0" xfId="0" applyAlignment="1" applyBorder="1" applyFont="1">
      <alignment horizontal="center" readingOrder="0" vertical="center"/>
    </xf>
    <xf borderId="6" fillId="0" fontId="2" numFmtId="0" xfId="0" applyBorder="1" applyFont="1"/>
    <xf borderId="7" fillId="0" fontId="2" numFmtId="0" xfId="0" applyBorder="1" applyFont="1"/>
    <xf borderId="8" fillId="0" fontId="4" numFmtId="0" xfId="0" applyAlignment="1" applyBorder="1" applyFont="1">
      <alignment vertical="bottom"/>
    </xf>
    <xf borderId="0" fillId="0" fontId="3" numFmtId="0" xfId="0" applyAlignment="1" applyFont="1">
      <alignment vertical="center"/>
    </xf>
    <xf borderId="9" fillId="0" fontId="2" numFmtId="0" xfId="0" applyBorder="1" applyFont="1"/>
    <xf borderId="8" fillId="0" fontId="2" numFmtId="0" xfId="0" applyBorder="1" applyFont="1"/>
    <xf borderId="10" fillId="0" fontId="2" numFmtId="0" xfId="0" applyBorder="1" applyFont="1"/>
    <xf borderId="0" fillId="2" fontId="3" numFmtId="0" xfId="0" applyFont="1"/>
    <xf borderId="8" fillId="2" fontId="5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center" vertical="bottom"/>
    </xf>
    <xf borderId="0" fillId="0" fontId="3" numFmtId="0" xfId="0" applyFont="1"/>
    <xf borderId="11" fillId="0" fontId="7" numFmtId="0" xfId="0" applyBorder="1" applyFont="1"/>
    <xf borderId="11" fillId="0" fontId="3" numFmtId="0" xfId="0" applyBorder="1" applyFont="1"/>
    <xf borderId="0" fillId="0" fontId="8" numFmtId="0" xfId="0" applyFont="1"/>
    <xf borderId="0" fillId="0" fontId="8" numFmtId="0" xfId="0" applyAlignment="1" applyFont="1">
      <alignment horizontal="left" readingOrder="1" vertical="center"/>
    </xf>
    <xf borderId="0" fillId="0" fontId="9" numFmtId="0" xfId="0" applyFont="1"/>
    <xf borderId="0" fillId="0" fontId="3" numFmtId="0" xfId="0" applyAlignment="1" applyFont="1">
      <alignment horizontal="right"/>
    </xf>
    <xf borderId="4" fillId="3" fontId="3" numFmtId="0" xfId="0" applyAlignment="1" applyBorder="1" applyFill="1" applyFont="1">
      <alignment horizontal="right"/>
    </xf>
    <xf borderId="0" fillId="0" fontId="3" numFmtId="1" xfId="0" applyFont="1" applyNumberFormat="1"/>
    <xf borderId="0" fillId="0" fontId="3" numFmtId="164" xfId="0" applyFont="1" applyNumberFormat="1"/>
    <xf borderId="4" fillId="4" fontId="10" numFmtId="0" xfId="0" applyAlignment="1" applyBorder="1" applyFill="1" applyFont="1">
      <alignment horizontal="left"/>
    </xf>
    <xf borderId="4" fillId="4" fontId="3" numFmtId="0" xfId="0" applyBorder="1" applyFont="1"/>
    <xf borderId="12" fillId="4" fontId="11" numFmtId="0" xfId="0" applyAlignment="1" applyBorder="1" applyFont="1">
      <alignment horizontal="right"/>
    </xf>
    <xf borderId="12" fillId="4" fontId="3" numFmtId="0" xfId="0" applyAlignment="1" applyBorder="1" applyFont="1">
      <alignment horizontal="right"/>
    </xf>
    <xf borderId="4" fillId="3" fontId="3" numFmtId="1" xfId="0" applyBorder="1" applyFont="1" applyNumberFormat="1"/>
    <xf borderId="4" fillId="3" fontId="3" numFmtId="164" xfId="0" applyBorder="1" applyFont="1" applyNumberFormat="1"/>
    <xf borderId="4" fillId="3" fontId="3" numFmtId="0" xfId="0" applyBorder="1" applyFont="1"/>
    <xf borderId="4" fillId="4" fontId="12" numFmtId="0" xfId="0" applyBorder="1" applyFont="1"/>
    <xf borderId="0" fillId="0" fontId="13" numFmtId="0" xfId="0" applyFont="1"/>
    <xf borderId="0" fillId="0" fontId="14" numFmtId="0" xfId="0" applyFont="1"/>
    <xf borderId="11" fillId="0" fontId="15" numFmtId="0" xfId="0" applyBorder="1" applyFont="1"/>
    <xf borderId="11" fillId="0" fontId="13" numFmtId="0" xfId="0" applyBorder="1" applyFont="1"/>
    <xf borderId="0" fillId="0" fontId="16" numFmtId="0" xfId="0" applyFont="1"/>
    <xf borderId="0" fillId="0" fontId="16" numFmtId="0" xfId="0" applyAlignment="1" applyFont="1">
      <alignment horizontal="left" readingOrder="1" vertical="center"/>
    </xf>
    <xf borderId="0" fillId="0" fontId="13" numFmtId="0" xfId="0" applyAlignment="1" applyFont="1">
      <alignment horizontal="right"/>
    </xf>
    <xf borderId="4" fillId="3" fontId="13" numFmtId="0" xfId="0" applyAlignment="1" applyBorder="1" applyFont="1">
      <alignment horizontal="right"/>
    </xf>
    <xf borderId="4" fillId="4" fontId="17" numFmtId="0" xfId="0" applyAlignment="1" applyBorder="1" applyFont="1">
      <alignment horizontal="left"/>
    </xf>
    <xf borderId="4" fillId="4" fontId="13" numFmtId="0" xfId="0" applyBorder="1" applyFont="1"/>
    <xf borderId="12" fillId="4" fontId="18" numFmtId="0" xfId="0" applyAlignment="1" applyBorder="1" applyFont="1">
      <alignment horizontal="right"/>
    </xf>
    <xf borderId="12" fillId="4" fontId="13" numFmtId="0" xfId="0" applyAlignment="1" applyBorder="1" applyFont="1">
      <alignment horizontal="right"/>
    </xf>
    <xf borderId="4" fillId="3" fontId="13" numFmtId="0" xfId="0" applyBorder="1" applyFont="1"/>
    <xf borderId="4" fillId="4" fontId="19" numFmtId="0" xfId="0" applyBorder="1" applyFont="1"/>
    <xf borderId="0" fillId="0" fontId="20" numFmtId="0" xfId="0" applyAlignment="1" applyFont="1">
      <alignment horizontal="left"/>
    </xf>
    <xf borderId="0" fillId="0" fontId="13" numFmtId="0" xfId="0" applyAlignment="1" applyFont="1">
      <alignment vertical="top"/>
    </xf>
    <xf borderId="0" fillId="0" fontId="18" numFmtId="0" xfId="0" applyAlignment="1" applyFont="1">
      <alignment horizontal="left"/>
    </xf>
    <xf borderId="0" fillId="0" fontId="21" numFmtId="0" xfId="0" applyFont="1"/>
    <xf borderId="13" fillId="4" fontId="13" numFmtId="0" xfId="0" applyBorder="1" applyFont="1"/>
    <xf borderId="1" fillId="2" fontId="3" numFmtId="0" xfId="0" applyAlignment="1" applyBorder="1" applyFont="1">
      <alignment horizontal="center" readingOrder="0" vertical="center"/>
    </xf>
    <xf borderId="14" fillId="0" fontId="2" numFmtId="0" xfId="0" applyBorder="1" applyFont="1"/>
    <xf borderId="15" fillId="0" fontId="2" numFmtId="0" xfId="0" applyBorder="1" applyFont="1"/>
    <xf borderId="8" fillId="2" fontId="22" numFmtId="0" xfId="0" applyAlignment="1" applyBorder="1" applyFont="1">
      <alignment horizontal="center"/>
    </xf>
    <xf borderId="0" fillId="0" fontId="23" numFmtId="0" xfId="0" applyFont="1"/>
    <xf borderId="4" fillId="5" fontId="13" numFmtId="0" xfId="0" applyBorder="1" applyFill="1" applyFont="1"/>
    <xf borderId="13" fillId="0" fontId="13" numFmtId="0" xfId="0" applyBorder="1" applyFont="1"/>
    <xf borderId="0" fillId="2" fontId="2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6913188706720938"/>
          <c:y val="0.04473684210526316"/>
          <c:w val="0.9244380247359393"/>
          <c:h val="0.7921052631578948"/>
        </c:manualLayout>
      </c:layout>
      <c:barChart>
        <c:barDir val="col"/>
        <c:grouping val="stacked"/>
        <c:ser>
          <c:idx val="0"/>
          <c:order val="0"/>
          <c:tx>
            <c:v>Q1</c:v>
          </c:tx>
          <c:spPr>
            <a:solidFill>
              <a:srgbClr val="666666"/>
            </a:solidFill>
            <a:ln cmpd="sng">
              <a:solidFill>
                <a:srgbClr val="000000"/>
              </a:solidFill>
            </a:ln>
          </c:spPr>
          <c:cat>
            <c:strRef>
              <c:f>BoxPlot!$B$26:$G$26</c:f>
            </c:strRef>
          </c:cat>
          <c:val>
            <c:numRef>
              <c:f>BoxPlot!$B$28:$G$28</c:f>
              <c:numCache/>
            </c:numRef>
          </c:val>
        </c:ser>
        <c:ser>
          <c:idx val="1"/>
          <c:order val="1"/>
          <c:tx>
            <c:v>Q2-Q1</c:v>
          </c:tx>
          <c:spPr>
            <a:solidFill>
              <a:srgbClr val="B7B7B7"/>
            </a:solidFill>
            <a:ln cmpd="sng">
              <a:solidFill>
                <a:srgbClr val="000000"/>
              </a:solidFill>
            </a:ln>
          </c:spPr>
          <c:cat>
            <c:strRef>
              <c:f>BoxPlot!$B$26:$G$26</c:f>
            </c:strRef>
          </c:cat>
          <c:val>
            <c:numRef>
              <c:f>BoxPlot!$B$36:$G$36</c:f>
              <c:numCache/>
            </c:numRef>
          </c:val>
        </c:ser>
        <c:ser>
          <c:idx val="2"/>
          <c:order val="2"/>
          <c:tx>
            <c:v>Q3-Q2</c:v>
          </c:tx>
          <c:spPr>
            <a:solidFill>
              <a:srgbClr val="E41D24"/>
            </a:solidFill>
            <a:ln cmpd="sng">
              <a:solidFill>
                <a:srgbClr val="000000"/>
              </a:solidFill>
            </a:ln>
          </c:spPr>
          <c:cat>
            <c:strRef>
              <c:f>BoxPlot!$B$26:$G$26</c:f>
            </c:strRef>
          </c:cat>
          <c:val>
            <c:numRef>
              <c:f>BoxPlot!$B$37:$G$37</c:f>
              <c:numCache/>
            </c:numRef>
          </c:val>
        </c:ser>
        <c:overlap val="100"/>
        <c:axId val="1517631879"/>
        <c:axId val="585716283"/>
      </c:barChart>
      <c:lineChart>
        <c:ser>
          <c:idx val="3"/>
          <c:order val="3"/>
          <c:tx>
            <c:v>Min Outlier</c:v>
          </c:tx>
          <c:spPr>
            <a:ln cmpd="sng" w="19050">
              <a:solidFill>
                <a:srgbClr val="000000">
                  <a:alpha val="0"/>
                </a:srgbClr>
              </a:solidFill>
            </a:ln>
          </c:spPr>
          <c:marker>
            <c:symbol val="circle"/>
            <c:size val="5"/>
            <c:spPr>
              <a:solidFill>
                <a:srgbClr val="000000">
                  <a:alpha val="0"/>
                </a:srgbClr>
              </a:solidFill>
              <a:ln cmpd="sng">
                <a:solidFill>
                  <a:srgbClr val="000000">
                    <a:alpha val="0"/>
                  </a:srgbClr>
                </a:solidFill>
              </a:ln>
            </c:spPr>
          </c:marker>
          <c:cat>
            <c:strRef>
              <c:f>BoxPlot!$B$26:$G$26</c:f>
            </c:strRef>
          </c:cat>
          <c:val>
            <c:numRef>
              <c:f>BoxPlot!$C$47:$G$47</c:f>
              <c:numCache/>
            </c:numRef>
          </c:val>
          <c:smooth val="0"/>
        </c:ser>
        <c:ser>
          <c:idx val="4"/>
          <c:order val="4"/>
          <c:tx>
            <c:v>Max Outlier</c:v>
          </c:tx>
          <c:spPr>
            <a:ln cmpd="sng" w="19050">
              <a:solidFill>
                <a:srgbClr val="000000">
                  <a:alpha val="0"/>
                </a:srgbClr>
              </a:solidFill>
            </a:ln>
          </c:spPr>
          <c:marker>
            <c:symbol val="circle"/>
            <c:size val="5"/>
            <c:spPr>
              <a:solidFill>
                <a:srgbClr val="000000">
                  <a:alpha val="0"/>
                </a:srgbClr>
              </a:solidFill>
              <a:ln cmpd="sng">
                <a:solidFill>
                  <a:srgbClr val="000000">
                    <a:alpha val="0"/>
                  </a:srgbClr>
                </a:solidFill>
              </a:ln>
            </c:spPr>
          </c:marker>
          <c:cat>
            <c:strRef>
              <c:f>BoxPlot!$B$26:$G$26</c:f>
            </c:strRef>
          </c:cat>
          <c:val>
            <c:numRef>
              <c:f>BoxPlot!$C$46:$G$46</c:f>
              <c:numCache/>
            </c:numRef>
          </c:val>
          <c:smooth val="0"/>
        </c:ser>
        <c:axId val="1517631879"/>
        <c:axId val="585716283"/>
      </c:lineChart>
      <c:catAx>
        <c:axId val="15176318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1100">
                <a:solidFill>
                  <a:srgbClr val="000000"/>
                </a:solidFill>
                <a:latin typeface="Arial"/>
              </a:defRPr>
            </a:pPr>
          </a:p>
        </c:txPr>
        <c:crossAx val="585716283"/>
      </c:catAx>
      <c:valAx>
        <c:axId val="5857162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1100">
                <a:solidFill>
                  <a:srgbClr val="000000"/>
                </a:solidFill>
                <a:latin typeface="Arial"/>
              </a:defRPr>
            </a:pPr>
          </a:p>
        </c:txPr>
        <c:crossAx val="1517631879"/>
      </c:valAx>
    </c:plotArea>
    <c:legend>
      <c:legendPos val="b"/>
      <c:layout>
        <c:manualLayout>
          <c:xMode val="edge"/>
          <c:yMode val="edge"/>
          <c:x val="0.392283266148816"/>
          <c:y val="0.9236842105263158"/>
        </c:manualLayout>
      </c:layout>
      <c:overlay val="0"/>
      <c:txPr>
        <a:bodyPr/>
        <a:lstStyle/>
        <a:p>
          <a:pPr lvl="0">
            <a:defRPr b="0" i="0" sz="900">
              <a:solidFill>
                <a:srgbClr val="000000"/>
              </a:solidFill>
              <a:latin typeface="Arial"/>
            </a:defRPr>
          </a:pPr>
        </a:p>
      </c:txPr>
    </c:legend>
    <c:plotVisOnly val="0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100">
                <a:solidFill>
                  <a:srgbClr val="000000"/>
                </a:solidFill>
                <a:latin typeface="Arial"/>
              </a:defRPr>
            </a:pPr>
            <a:r>
              <a:rPr b="0" i="0" sz="1100">
                <a:solidFill>
                  <a:srgbClr val="000000"/>
                </a:solidFill>
                <a:latin typeface="Arial"/>
              </a:rPr>
              <a:t>Box and Whisker Plot</a:t>
            </a:r>
          </a:p>
        </c:rich>
      </c:tx>
      <c:layout>
        <c:manualLayout>
          <c:xMode val="edge"/>
          <c:yMode val="edge"/>
          <c:x val="0.4083604491877019"/>
          <c:y val="0.013157894736842105"/>
        </c:manualLayout>
      </c:layout>
      <c:overlay val="0"/>
    </c:title>
    <c:plotArea>
      <c:layout>
        <c:manualLayout>
          <c:xMode val="edge"/>
          <c:yMode val="edge"/>
          <c:x val="0.09324766162553823"/>
          <c:y val="0.04473684210526316"/>
          <c:w val="0.8922836586581675"/>
          <c:h val="0.8026315789473685"/>
        </c:manualLayout>
      </c:layout>
      <c:barChart>
        <c:barDir val="col"/>
        <c:grouping val="stacked"/>
        <c:ser>
          <c:idx val="0"/>
          <c:order val="0"/>
          <c:tx>
            <c:v>Bar</c:v>
          </c:tx>
          <c:spPr>
            <a:solidFill>
              <a:srgbClr val="E41D24"/>
            </a:solidFill>
            <a:ln cmpd="sng">
              <a:solidFill>
                <a:srgbClr val="000000"/>
              </a:solidFill>
            </a:ln>
          </c:spPr>
          <c:cat>
            <c:strRef>
              <c:f>BoxPlot2!$B$26:$G$26</c:f>
            </c:strRef>
          </c:cat>
          <c:val>
            <c:numRef>
              <c:f>BoxPlot2!$B$29:$G$29</c:f>
              <c:numCache/>
            </c:numRef>
          </c:val>
        </c:ser>
        <c:overlap val="100"/>
        <c:axId val="1713294478"/>
        <c:axId val="109774671"/>
      </c:barChart>
      <c:lineChart>
        <c:ser>
          <c:idx val="1"/>
          <c:order val="1"/>
          <c:tx>
            <c:v>Min Outlier</c:v>
          </c:tx>
          <c:spPr>
            <a:ln cmpd="sng" w="19050">
              <a:solidFill>
                <a:srgbClr val="000000">
                  <a:alpha val="0"/>
                </a:srgbClr>
              </a:solidFill>
            </a:ln>
          </c:spPr>
          <c:marker>
            <c:symbol val="circle"/>
            <c:size val="5"/>
            <c:spPr>
              <a:solidFill>
                <a:srgbClr val="000000">
                  <a:alpha val="0"/>
                </a:srgbClr>
              </a:solidFill>
              <a:ln cmpd="sng">
                <a:solidFill>
                  <a:srgbClr val="000000">
                    <a:alpha val="0"/>
                  </a:srgbClr>
                </a:solidFill>
              </a:ln>
            </c:spPr>
          </c:marker>
          <c:cat>
            <c:strRef>
              <c:f>BoxPlot2!$B$26:$G$26</c:f>
            </c:strRef>
          </c:cat>
          <c:val>
            <c:numRef>
              <c:f>BoxPlot2!$B$47:$G$47</c:f>
              <c:numCache/>
            </c:numRef>
          </c:val>
          <c:smooth val="0"/>
        </c:ser>
        <c:ser>
          <c:idx val="2"/>
          <c:order val="2"/>
          <c:tx>
            <c:v>Max Outlier</c:v>
          </c:tx>
          <c:spPr>
            <a:ln cmpd="sng" w="19050">
              <a:solidFill>
                <a:srgbClr val="000000">
                  <a:alpha val="0"/>
                </a:srgbClr>
              </a:solidFill>
            </a:ln>
          </c:spPr>
          <c:marker>
            <c:symbol val="circle"/>
            <c:size val="5"/>
            <c:spPr>
              <a:solidFill>
                <a:srgbClr val="000000">
                  <a:alpha val="0"/>
                </a:srgbClr>
              </a:solidFill>
              <a:ln cmpd="sng">
                <a:solidFill>
                  <a:srgbClr val="000000">
                    <a:alpha val="0"/>
                  </a:srgbClr>
                </a:solidFill>
              </a:ln>
            </c:spPr>
          </c:marker>
          <c:cat>
            <c:strRef>
              <c:f>BoxPlot2!$B$26:$G$26</c:f>
            </c:strRef>
          </c:cat>
          <c:val>
            <c:numRef>
              <c:f>BoxPlot2!$B$46:$G$46</c:f>
              <c:numCache/>
            </c:numRef>
          </c:val>
          <c:smooth val="0"/>
        </c:ser>
        <c:axId val="1713294478"/>
        <c:axId val="109774671"/>
      </c:lineChart>
      <c:catAx>
        <c:axId val="17132944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09774671"/>
      </c:catAx>
      <c:valAx>
        <c:axId val="10977467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713294478"/>
      </c:valAx>
    </c:plotArea>
    <c:legend>
      <c:legendPos val="r"/>
      <c:layout>
        <c:manualLayout>
          <c:xMode val="edge"/>
          <c:yMode val="edge"/>
          <c:x val="0.3424439987282697"/>
          <c:y val="0.9263157894736842"/>
        </c:manualLayout>
      </c:layout>
      <c:overlay val="0"/>
      <c:txPr>
        <a:bodyPr/>
        <a:lstStyle/>
        <a:p>
          <a:pPr lvl="0">
            <a:defRPr b="0" i="0" sz="900">
              <a:solidFill>
                <a:srgbClr val="000000"/>
              </a:solidFill>
              <a:latin typeface="Arial"/>
            </a:defRPr>
          </a:pPr>
        </a:p>
      </c:txPr>
    </c:legend>
    <c:plotVisOnly val="0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0576939629875973"/>
          <c:y val="0.04473684210526316"/>
          <c:w val="0.8878219022653469"/>
          <c:h val="0.8078947368421052"/>
        </c:manualLayout>
      </c:layout>
      <c:barChart>
        <c:barDir val="col"/>
        <c:grouping val="stacked"/>
        <c:ser>
          <c:idx val="0"/>
          <c:order val="0"/>
          <c:tx>
            <c:v>Q1</c:v>
          </c:tx>
          <c:spPr>
            <a:solidFill>
              <a:srgbClr val="F4CCCC"/>
            </a:solidFill>
            <a:ln cmpd="sng">
              <a:solidFill>
                <a:srgbClr val="000000"/>
              </a:solidFill>
            </a:ln>
          </c:spPr>
          <c:cat>
            <c:strRef>
              <c:f>BoxPlot_Shifted!$B$28:$G$28</c:f>
            </c:strRef>
          </c:cat>
          <c:val>
            <c:numRef>
              <c:f>BoxPlot_Shifted!$B$30:$G$30</c:f>
              <c:numCache/>
            </c:numRef>
          </c:val>
        </c:ser>
        <c:ser>
          <c:idx val="1"/>
          <c:order val="1"/>
          <c:tx>
            <c:v>Q2-Q1</c:v>
          </c:tx>
          <c:spPr>
            <a:solidFill>
              <a:srgbClr val="999999"/>
            </a:solidFill>
            <a:ln cmpd="sng">
              <a:solidFill>
                <a:srgbClr val="000000"/>
              </a:solidFill>
            </a:ln>
          </c:spPr>
          <c:cat>
            <c:strRef>
              <c:f>BoxPlot_Shifted!$B$28:$G$28</c:f>
            </c:strRef>
          </c:cat>
          <c:val>
            <c:numRef>
              <c:f>BoxPlot_Shifted!$B$40:$G$40</c:f>
              <c:numCache/>
            </c:numRef>
          </c:val>
        </c:ser>
        <c:ser>
          <c:idx val="2"/>
          <c:order val="2"/>
          <c:tx>
            <c:v>Q3-Q2</c:v>
          </c:tx>
          <c:spPr>
            <a:solidFill>
              <a:srgbClr val="B7B7B7"/>
            </a:solidFill>
            <a:ln cmpd="sng">
              <a:solidFill>
                <a:srgbClr val="000000"/>
              </a:solidFill>
            </a:ln>
          </c:spPr>
          <c:cat>
            <c:strRef>
              <c:f>BoxPlot_Shifted!$B$28:$G$28</c:f>
            </c:strRef>
          </c:cat>
          <c:val>
            <c:numRef>
              <c:f>BoxPlot_Shifted!$B$41:$G$41</c:f>
              <c:numCache/>
            </c:numRef>
          </c:val>
        </c:ser>
        <c:overlap val="100"/>
        <c:axId val="1895051745"/>
        <c:axId val="1026808418"/>
      </c:barChart>
      <c:lineChart>
        <c:ser>
          <c:idx val="3"/>
          <c:order val="3"/>
          <c:tx>
            <c:v>Min Outlier</c:v>
          </c:tx>
          <c:spPr>
            <a:ln cmpd="sng" w="19050">
              <a:solidFill>
                <a:srgbClr val="000000">
                  <a:alpha val="0"/>
                </a:srgbClr>
              </a:solidFill>
            </a:ln>
          </c:spPr>
          <c:marker>
            <c:symbol val="circle"/>
            <c:size val="5"/>
            <c:spPr>
              <a:solidFill>
                <a:srgbClr val="000000">
                  <a:alpha val="0"/>
                </a:srgbClr>
              </a:solidFill>
              <a:ln cmpd="sng">
                <a:solidFill>
                  <a:srgbClr val="000000">
                    <a:alpha val="0"/>
                  </a:srgbClr>
                </a:solidFill>
              </a:ln>
            </c:spPr>
          </c:marker>
          <c:cat>
            <c:strRef>
              <c:f>BoxPlot_Shifted!$B$28:$G$28</c:f>
            </c:strRef>
          </c:cat>
          <c:val>
            <c:numRef>
              <c:f>BoxPlot_Shifted!$C$51:$G$51</c:f>
              <c:numCache/>
            </c:numRef>
          </c:val>
          <c:smooth val="0"/>
        </c:ser>
        <c:ser>
          <c:idx val="4"/>
          <c:order val="4"/>
          <c:tx>
            <c:v>Max Outlier</c:v>
          </c:tx>
          <c:spPr>
            <a:ln cmpd="sng" w="19050">
              <a:solidFill>
                <a:srgbClr val="000000">
                  <a:alpha val="0"/>
                </a:srgbClr>
              </a:solidFill>
            </a:ln>
          </c:spPr>
          <c:marker>
            <c:symbol val="circle"/>
            <c:size val="5"/>
            <c:spPr>
              <a:solidFill>
                <a:srgbClr val="000000">
                  <a:alpha val="0"/>
                </a:srgbClr>
              </a:solidFill>
              <a:ln cmpd="sng">
                <a:solidFill>
                  <a:srgbClr val="000000">
                    <a:alpha val="0"/>
                  </a:srgbClr>
                </a:solidFill>
              </a:ln>
            </c:spPr>
          </c:marker>
          <c:cat>
            <c:strRef>
              <c:f>BoxPlot_Shifted!$B$28:$G$28</c:f>
            </c:strRef>
          </c:cat>
          <c:val>
            <c:numRef>
              <c:f>BoxPlot_Shifted!$C$50:$G$50</c:f>
              <c:numCache/>
            </c:numRef>
          </c:val>
          <c:smooth val="0"/>
        </c:ser>
        <c:ser>
          <c:idx val="5"/>
          <c:order val="5"/>
          <c:tx>
            <c:v>Zero Offset</c:v>
          </c:tx>
          <c:spPr>
            <a:ln cmpd="sng" w="19050">
              <a:solidFill>
                <a:srgbClr val="800000">
                  <a:alpha val="100000"/>
                </a:srgbClr>
              </a:solidFill>
              <a:prstDash val="solid"/>
            </a:ln>
          </c:spPr>
          <c:marker>
            <c:symbol val="none"/>
          </c:marker>
          <c:cat>
            <c:strRef>
              <c:f>BoxPlot_Shifted!$B$28:$G$28</c:f>
            </c:strRef>
          </c:cat>
          <c:val>
            <c:numRef>
              <c:f>BoxPlot_Shifted!$B$37:$G$37</c:f>
              <c:numCache/>
            </c:numRef>
          </c:val>
          <c:smooth val="0"/>
        </c:ser>
        <c:axId val="1895051745"/>
        <c:axId val="1026808418"/>
      </c:lineChart>
      <c:catAx>
        <c:axId val="18950517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026808418"/>
      </c:catAx>
      <c:valAx>
        <c:axId val="102680841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895051745"/>
      </c:valAx>
    </c:plotArea>
    <c:legend>
      <c:legendPos val="b"/>
      <c:layout>
        <c:manualLayout>
          <c:xMode val="edge"/>
          <c:yMode val="edge"/>
          <c:x val="0.2612183575257248"/>
          <c:y val="0.9315789473684211"/>
        </c:manualLayout>
      </c:layout>
      <c:overlay val="0"/>
      <c:txPr>
        <a:bodyPr/>
        <a:lstStyle/>
        <a:p>
          <a:pPr lvl="0">
            <a:defRPr b="0" i="0" sz="900">
              <a:solidFill>
                <a:srgbClr val="000000"/>
              </a:solidFill>
              <a:latin typeface="Arial"/>
            </a:defRPr>
          </a:pPr>
        </a:p>
      </c:txPr>
    </c:legend>
    <c:plotVisOnly val="0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0</xdr:rowOff>
    </xdr:from>
    <xdr:ext cx="6629400" cy="3619500"/>
    <xdr:graphicFrame>
      <xdr:nvGraphicFramePr>
        <xdr:cNvPr id="131040647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0</xdr:colOff>
      <xdr:row>0</xdr:row>
      <xdr:rowOff>0</xdr:rowOff>
    </xdr:from>
    <xdr:ext cx="962025" cy="457200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0</xdr:rowOff>
    </xdr:from>
    <xdr:ext cx="6629400" cy="3619500"/>
    <xdr:graphicFrame>
      <xdr:nvGraphicFramePr>
        <xdr:cNvPr id="1557749739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0</xdr:colOff>
      <xdr:row>0</xdr:row>
      <xdr:rowOff>0</xdr:rowOff>
    </xdr:from>
    <xdr:ext cx="962025" cy="457200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</xdr:row>
      <xdr:rowOff>0</xdr:rowOff>
    </xdr:from>
    <xdr:ext cx="6696075" cy="3619500"/>
    <xdr:graphicFrame>
      <xdr:nvGraphicFramePr>
        <xdr:cNvPr id="1136320595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0</xdr:colOff>
      <xdr:row>0</xdr:row>
      <xdr:rowOff>0</xdr:rowOff>
    </xdr:from>
    <xdr:ext cx="962025" cy="457200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0</xdr:colOff>
      <xdr:row>1</xdr:row>
      <xdr:rowOff>0</xdr:rowOff>
    </xdr:from>
    <xdr:ext cx="333375" cy="16192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0</xdr:colOff>
      <xdr:row>0</xdr:row>
      <xdr:rowOff>0</xdr:rowOff>
    </xdr:from>
    <xdr:ext cx="333375" cy="161925"/>
    <xdr:pic>
      <xdr:nvPicPr>
        <xdr:cNvPr id="0" name="image2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inder.ac.id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inder.ac.id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inder.ac.id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inder.ac.id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inder.ac.id/" TargetMode="External"/><Relationship Id="rId2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14.13"/>
    <col customWidth="1" min="7" max="7" width="10.38"/>
    <col customWidth="1" min="8" max="8" width="3.5"/>
    <col customWidth="1" min="9" max="9" width="13.5"/>
    <col customWidth="1" min="10" max="26" width="9.13"/>
  </cols>
  <sheetData>
    <row r="1" ht="60.75" customHeight="1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2.75" customHeight="1">
      <c r="A2" s="10"/>
      <c r="B2" s="11"/>
      <c r="C2" s="12"/>
      <c r="D2" s="13"/>
      <c r="E2" s="14" t="s">
        <v>1</v>
      </c>
      <c r="F2" s="11"/>
      <c r="G2" s="11"/>
      <c r="H2" s="1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12.7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2.7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ht="12.75" customHeight="1">
      <c r="A5" s="16"/>
      <c r="B5" s="16"/>
      <c r="C5" s="16"/>
      <c r="D5" s="16"/>
      <c r="E5" s="16"/>
      <c r="F5" s="16"/>
      <c r="G5" s="16"/>
      <c r="H5" s="16"/>
      <c r="I5" s="17" t="s">
        <v>2</v>
      </c>
      <c r="J5" s="18"/>
      <c r="K5" s="18"/>
      <c r="L5" s="18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12.75" customHeight="1">
      <c r="A6" s="16"/>
      <c r="B6" s="16"/>
      <c r="C6" s="16"/>
      <c r="D6" s="16"/>
      <c r="E6" s="16"/>
      <c r="F6" s="16"/>
      <c r="G6" s="16"/>
      <c r="H6" s="16"/>
      <c r="I6" s="19" t="s">
        <v>3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12.75" customHeight="1">
      <c r="A7" s="16"/>
      <c r="B7" s="16"/>
      <c r="C7" s="16"/>
      <c r="D7" s="16"/>
      <c r="E7" s="16"/>
      <c r="F7" s="16"/>
      <c r="G7" s="16"/>
      <c r="H7" s="16"/>
      <c r="I7" s="19" t="s">
        <v>4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2.75" customHeight="1">
      <c r="A8" s="16"/>
      <c r="B8" s="16"/>
      <c r="C8" s="16"/>
      <c r="D8" s="16"/>
      <c r="E8" s="16"/>
      <c r="F8" s="16"/>
      <c r="G8" s="16"/>
      <c r="H8" s="16"/>
      <c r="I8" s="19" t="s">
        <v>5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12.75" customHeight="1">
      <c r="A9" s="16"/>
      <c r="B9" s="16"/>
      <c r="C9" s="16"/>
      <c r="D9" s="16"/>
      <c r="E9" s="16"/>
      <c r="F9" s="16"/>
      <c r="G9" s="16"/>
      <c r="H9" s="16"/>
      <c r="I9" s="19" t="s">
        <v>6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12.75" customHeight="1">
      <c r="A10" s="16"/>
      <c r="B10" s="16"/>
      <c r="C10" s="16"/>
      <c r="D10" s="16"/>
      <c r="E10" s="16"/>
      <c r="F10" s="16"/>
      <c r="G10" s="16"/>
      <c r="H10" s="16"/>
      <c r="I10" s="19" t="s">
        <v>7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12.75" customHeight="1">
      <c r="A11" s="16"/>
      <c r="B11" s="16"/>
      <c r="C11" s="16"/>
      <c r="D11" s="16"/>
      <c r="E11" s="16"/>
      <c r="F11" s="16"/>
      <c r="G11" s="16"/>
      <c r="H11" s="16"/>
      <c r="I11" s="19" t="s">
        <v>8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12.75" customHeight="1">
      <c r="A12" s="16"/>
      <c r="B12" s="16"/>
      <c r="C12" s="16"/>
      <c r="D12" s="16"/>
      <c r="E12" s="16"/>
      <c r="F12" s="16"/>
      <c r="G12" s="16"/>
      <c r="H12" s="16"/>
      <c r="I12" s="19" t="s">
        <v>9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2.75" customHeight="1">
      <c r="A13" s="16"/>
      <c r="B13" s="16"/>
      <c r="C13" s="16"/>
      <c r="D13" s="16"/>
      <c r="E13" s="16"/>
      <c r="F13" s="16"/>
      <c r="G13" s="16"/>
      <c r="H13" s="16"/>
      <c r="I13" s="19" t="s">
        <v>10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12.75" customHeight="1">
      <c r="A14" s="16"/>
      <c r="B14" s="16"/>
      <c r="C14" s="16"/>
      <c r="D14" s="16"/>
      <c r="E14" s="16"/>
      <c r="F14" s="16"/>
      <c r="G14" s="16"/>
      <c r="H14" s="16"/>
      <c r="I14" s="19" t="s">
        <v>11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9" t="s">
        <v>12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2.75" customHeight="1">
      <c r="A16" s="16"/>
      <c r="B16" s="16"/>
      <c r="C16" s="16"/>
      <c r="D16" s="16"/>
      <c r="E16" s="16"/>
      <c r="F16" s="16"/>
      <c r="G16" s="16"/>
      <c r="H16" s="16"/>
      <c r="I16" s="20" t="s">
        <v>13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12.7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21" t="s">
        <v>14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12.75" customHeight="1">
      <c r="A19" s="16"/>
      <c r="B19" s="16"/>
      <c r="C19" s="16"/>
      <c r="D19" s="16"/>
      <c r="E19" s="16"/>
      <c r="F19" s="16"/>
      <c r="G19" s="16"/>
      <c r="H19" s="16"/>
      <c r="I19" s="19" t="s">
        <v>15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ht="12.75" customHeight="1">
      <c r="A20" s="16"/>
      <c r="B20" s="16"/>
      <c r="C20" s="16"/>
      <c r="D20" s="16"/>
      <c r="E20" s="16"/>
      <c r="F20" s="16"/>
      <c r="G20" s="16"/>
      <c r="H20" s="16"/>
      <c r="I20" s="21" t="s">
        <v>16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2.75" customHeight="1">
      <c r="A21" s="16"/>
      <c r="B21" s="16"/>
      <c r="C21" s="16"/>
      <c r="D21" s="16"/>
      <c r="E21" s="16"/>
      <c r="F21" s="16"/>
      <c r="G21" s="16"/>
      <c r="H21" s="16"/>
      <c r="I21" s="19" t="s">
        <v>17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12.75" customHeight="1">
      <c r="A22" s="16"/>
      <c r="B22" s="16"/>
      <c r="C22" s="16"/>
      <c r="D22" s="16"/>
      <c r="E22" s="16"/>
      <c r="F22" s="16"/>
      <c r="G22" s="16"/>
      <c r="H22" s="16"/>
      <c r="I22" s="19" t="s">
        <v>18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2.75" customHeight="1">
      <c r="A23" s="16"/>
      <c r="B23" s="16"/>
      <c r="C23" s="16"/>
      <c r="D23" s="16"/>
      <c r="E23" s="16"/>
      <c r="F23" s="16"/>
      <c r="G23" s="16"/>
      <c r="H23" s="16"/>
      <c r="I23" s="20" t="s">
        <v>19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12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12.75" customHeight="1">
      <c r="A25" s="16"/>
      <c r="B25" s="16"/>
      <c r="C25" s="16"/>
      <c r="D25" s="16"/>
      <c r="E25" s="16"/>
      <c r="F25" s="16"/>
      <c r="G25" s="16"/>
      <c r="H25" s="16"/>
      <c r="I25" s="19" t="s">
        <v>20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12.75" customHeight="1">
      <c r="A26" s="22" t="s">
        <v>21</v>
      </c>
      <c r="B26" s="23" t="s">
        <v>22</v>
      </c>
      <c r="C26" s="23" t="s">
        <v>23</v>
      </c>
      <c r="D26" s="23" t="s">
        <v>24</v>
      </c>
      <c r="E26" s="23" t="s">
        <v>25</v>
      </c>
      <c r="F26" s="23" t="s">
        <v>26</v>
      </c>
      <c r="G26" s="23" t="s">
        <v>27</v>
      </c>
      <c r="H26" s="16"/>
      <c r="I26" s="19" t="s">
        <v>28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12.75" customHeight="1">
      <c r="A27" s="22" t="s">
        <v>29</v>
      </c>
      <c r="B27" s="24">
        <f t="shared" ref="B27:G27" si="1">MIN(B$50:B$90)</f>
        <v>22</v>
      </c>
      <c r="C27" s="25">
        <f t="shared" si="1"/>
        <v>12.0797331</v>
      </c>
      <c r="D27" s="16">
        <f t="shared" si="1"/>
        <v>30</v>
      </c>
      <c r="E27" s="16">
        <f t="shared" si="1"/>
        <v>40</v>
      </c>
      <c r="F27" s="16">
        <f t="shared" si="1"/>
        <v>10</v>
      </c>
      <c r="G27" s="16">
        <f t="shared" si="1"/>
        <v>22</v>
      </c>
      <c r="H27" s="16"/>
      <c r="I27" s="19" t="s">
        <v>30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22" t="s">
        <v>31</v>
      </c>
      <c r="B28" s="16">
        <f t="shared" ref="B28:G28" si="2">PERCENTILE(B$50:B$90,0.25)</f>
        <v>39.5</v>
      </c>
      <c r="C28" s="16">
        <f t="shared" si="2"/>
        <v>17.68331301</v>
      </c>
      <c r="D28" s="16">
        <f t="shared" si="2"/>
        <v>82</v>
      </c>
      <c r="E28" s="16">
        <f t="shared" si="2"/>
        <v>55</v>
      </c>
      <c r="F28" s="16">
        <f t="shared" si="2"/>
        <v>75.25</v>
      </c>
      <c r="G28" s="16">
        <f t="shared" si="2"/>
        <v>35</v>
      </c>
      <c r="H28" s="16"/>
      <c r="I28" s="19" t="s">
        <v>32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2.75" customHeight="1">
      <c r="A29" s="22" t="s">
        <v>33</v>
      </c>
      <c r="B29" s="24">
        <f t="shared" ref="B29:G29" si="3">MEDIAN(B$50:B$90)</f>
        <v>62.5</v>
      </c>
      <c r="C29" s="25">
        <f t="shared" si="3"/>
        <v>21.87021149</v>
      </c>
      <c r="D29" s="16">
        <f t="shared" si="3"/>
        <v>92</v>
      </c>
      <c r="E29" s="16">
        <f t="shared" si="3"/>
        <v>93</v>
      </c>
      <c r="F29" s="16">
        <f t="shared" si="3"/>
        <v>83.5</v>
      </c>
      <c r="G29" s="16">
        <f t="shared" si="3"/>
        <v>44</v>
      </c>
      <c r="H29" s="16"/>
      <c r="I29" s="20" t="s">
        <v>34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12.75" customHeight="1">
      <c r="A30" s="22" t="s">
        <v>35</v>
      </c>
      <c r="B30" s="16">
        <f t="shared" ref="B30:G30" si="4">PERCENTILE(B$50:B$90,0.75)</f>
        <v>80</v>
      </c>
      <c r="C30" s="16">
        <f t="shared" si="4"/>
        <v>33.86425134</v>
      </c>
      <c r="D30" s="16">
        <f t="shared" si="4"/>
        <v>99</v>
      </c>
      <c r="E30" s="16">
        <f t="shared" si="4"/>
        <v>116</v>
      </c>
      <c r="F30" s="16">
        <f t="shared" si="4"/>
        <v>93.75</v>
      </c>
      <c r="G30" s="16">
        <f t="shared" si="4"/>
        <v>56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2.75" customHeight="1">
      <c r="A31" s="22" t="s">
        <v>36</v>
      </c>
      <c r="B31" s="24">
        <f t="shared" ref="B31:G31" si="5">MAX(B$50:B$90)</f>
        <v>108</v>
      </c>
      <c r="C31" s="25">
        <f t="shared" si="5"/>
        <v>78.60455077</v>
      </c>
      <c r="D31" s="16">
        <f t="shared" si="5"/>
        <v>145</v>
      </c>
      <c r="E31" s="16">
        <f t="shared" si="5"/>
        <v>138</v>
      </c>
      <c r="F31" s="16">
        <f t="shared" si="5"/>
        <v>140</v>
      </c>
      <c r="G31" s="16">
        <f t="shared" si="5"/>
        <v>130</v>
      </c>
      <c r="H31" s="16"/>
      <c r="I31" s="19" t="s">
        <v>37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12.75" customHeight="1">
      <c r="A32" s="22" t="s">
        <v>38</v>
      </c>
      <c r="B32" s="16">
        <f t="shared" ref="B32:G32" si="6">B30-B28</f>
        <v>40.5</v>
      </c>
      <c r="C32" s="16">
        <f t="shared" si="6"/>
        <v>16.18093834</v>
      </c>
      <c r="D32" s="16">
        <f t="shared" si="6"/>
        <v>17</v>
      </c>
      <c r="E32" s="16">
        <f t="shared" si="6"/>
        <v>61</v>
      </c>
      <c r="F32" s="16">
        <f t="shared" si="6"/>
        <v>18.5</v>
      </c>
      <c r="G32" s="16">
        <f t="shared" si="6"/>
        <v>21</v>
      </c>
      <c r="H32" s="16"/>
      <c r="I32" s="19" t="s">
        <v>39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2.75" customHeight="1">
      <c r="A33" s="22" t="s">
        <v>40</v>
      </c>
      <c r="B33" s="16">
        <f t="shared" ref="B33:G33" si="7">COUNTIF(B$50:B$90,"&gt;"&amp;B39)</f>
        <v>0</v>
      </c>
      <c r="C33" s="16">
        <f t="shared" si="7"/>
        <v>1</v>
      </c>
      <c r="D33" s="16">
        <f t="shared" si="7"/>
        <v>2</v>
      </c>
      <c r="E33" s="16">
        <f t="shared" si="7"/>
        <v>0</v>
      </c>
      <c r="F33" s="16">
        <f t="shared" si="7"/>
        <v>2</v>
      </c>
      <c r="G33" s="16">
        <f t="shared" si="7"/>
        <v>1</v>
      </c>
      <c r="H33" s="16"/>
      <c r="I33" s="19" t="s">
        <v>41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ht="12.75" customHeight="1">
      <c r="A34" s="22" t="s">
        <v>42</v>
      </c>
      <c r="B34" s="16">
        <f t="shared" ref="B34:G34" si="8">COUNTIF(B$50:B$90,"&lt;"&amp;B40)</f>
        <v>0</v>
      </c>
      <c r="C34" s="16">
        <f t="shared" si="8"/>
        <v>0</v>
      </c>
      <c r="D34" s="16">
        <f t="shared" si="8"/>
        <v>1</v>
      </c>
      <c r="E34" s="16">
        <f t="shared" si="8"/>
        <v>0</v>
      </c>
      <c r="F34" s="16">
        <f t="shared" si="8"/>
        <v>2</v>
      </c>
      <c r="G34" s="16">
        <f t="shared" si="8"/>
        <v>0</v>
      </c>
      <c r="H34" s="16"/>
      <c r="I34" s="19" t="s">
        <v>43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12.75" hidden="1" customHeight="1">
      <c r="A35" s="26" t="s">
        <v>44</v>
      </c>
      <c r="B35" s="27"/>
      <c r="C35" s="27"/>
      <c r="D35" s="27"/>
      <c r="E35" s="27"/>
      <c r="F35" s="27"/>
      <c r="G35" s="27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12.75" hidden="1" customHeight="1">
      <c r="A36" s="22" t="s">
        <v>45</v>
      </c>
      <c r="B36" s="24">
        <f t="shared" ref="B36:G36" si="9">B29-B28</f>
        <v>23</v>
      </c>
      <c r="C36" s="25">
        <f t="shared" si="9"/>
        <v>4.186898484</v>
      </c>
      <c r="D36" s="16">
        <f t="shared" si="9"/>
        <v>10</v>
      </c>
      <c r="E36" s="16">
        <f t="shared" si="9"/>
        <v>38</v>
      </c>
      <c r="F36" s="16">
        <f t="shared" si="9"/>
        <v>8.25</v>
      </c>
      <c r="G36" s="16">
        <f t="shared" si="9"/>
        <v>9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12.75" hidden="1" customHeight="1">
      <c r="A37" s="22" t="s">
        <v>46</v>
      </c>
      <c r="B37" s="24">
        <f t="shared" ref="B37:G37" si="10">B30-B29</f>
        <v>17.5</v>
      </c>
      <c r="C37" s="25">
        <f t="shared" si="10"/>
        <v>11.99403985</v>
      </c>
      <c r="D37" s="16">
        <f t="shared" si="10"/>
        <v>7</v>
      </c>
      <c r="E37" s="16">
        <f t="shared" si="10"/>
        <v>23</v>
      </c>
      <c r="F37" s="16">
        <f t="shared" si="10"/>
        <v>10.25</v>
      </c>
      <c r="G37" s="16">
        <f t="shared" si="10"/>
        <v>12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12.75" hidden="1" customHeight="1">
      <c r="A38" s="26" t="s">
        <v>47</v>
      </c>
      <c r="B38" s="27"/>
      <c r="C38" s="27"/>
      <c r="D38" s="27"/>
      <c r="E38" s="27"/>
      <c r="F38" s="27"/>
      <c r="G38" s="27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ht="12.75" hidden="1" customHeight="1">
      <c r="A39" s="22" t="s">
        <v>48</v>
      </c>
      <c r="B39" s="16">
        <f t="shared" ref="B39:G39" si="11">B30+1.5*B32</f>
        <v>140.75</v>
      </c>
      <c r="C39" s="16">
        <f t="shared" si="11"/>
        <v>58.13565885</v>
      </c>
      <c r="D39" s="16">
        <f t="shared" si="11"/>
        <v>124.5</v>
      </c>
      <c r="E39" s="16">
        <f t="shared" si="11"/>
        <v>207.5</v>
      </c>
      <c r="F39" s="16">
        <f t="shared" si="11"/>
        <v>121.5</v>
      </c>
      <c r="G39" s="16">
        <f t="shared" si="11"/>
        <v>87.5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2.75" hidden="1" customHeight="1">
      <c r="A40" s="22" t="s">
        <v>49</v>
      </c>
      <c r="B40" s="16">
        <f t="shared" ref="B40:G40" si="12">B28-1.5*B32</f>
        <v>-21.25</v>
      </c>
      <c r="C40" s="16">
        <f t="shared" si="12"/>
        <v>-6.588094498</v>
      </c>
      <c r="D40" s="16">
        <f t="shared" si="12"/>
        <v>56.5</v>
      </c>
      <c r="E40" s="16">
        <f t="shared" si="12"/>
        <v>-36.5</v>
      </c>
      <c r="F40" s="16">
        <f t="shared" si="12"/>
        <v>47.5</v>
      </c>
      <c r="G40" s="16">
        <f t="shared" si="12"/>
        <v>3.5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ht="12.75" hidden="1" customHeight="1">
      <c r="A41" s="22" t="s">
        <v>50</v>
      </c>
      <c r="B41" s="16">
        <f t="shared" ref="B41:G41" si="13">MIN(B39,B31)</f>
        <v>108</v>
      </c>
      <c r="C41" s="16">
        <f t="shared" si="13"/>
        <v>58.13565885</v>
      </c>
      <c r="D41" s="16">
        <f t="shared" si="13"/>
        <v>124.5</v>
      </c>
      <c r="E41" s="16">
        <f t="shared" si="13"/>
        <v>138</v>
      </c>
      <c r="F41" s="16">
        <f t="shared" si="13"/>
        <v>121.5</v>
      </c>
      <c r="G41" s="16">
        <f t="shared" si="13"/>
        <v>87.5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ht="12.75" hidden="1" customHeight="1">
      <c r="A42" s="22" t="s">
        <v>51</v>
      </c>
      <c r="B42" s="24">
        <f t="shared" ref="B42:G42" si="14">MAX(B27,B40)</f>
        <v>22</v>
      </c>
      <c r="C42" s="25">
        <f t="shared" si="14"/>
        <v>12.0797331</v>
      </c>
      <c r="D42" s="16">
        <f t="shared" si="14"/>
        <v>56.5</v>
      </c>
      <c r="E42" s="16">
        <f t="shared" si="14"/>
        <v>40</v>
      </c>
      <c r="F42" s="16">
        <f t="shared" si="14"/>
        <v>47.5</v>
      </c>
      <c r="G42" s="16">
        <f t="shared" si="14"/>
        <v>22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ht="12.75" hidden="1" customHeight="1">
      <c r="A43" s="22" t="s">
        <v>52</v>
      </c>
      <c r="B43" s="16">
        <f t="shared" ref="B43:G43" si="15">B41-B30</f>
        <v>28</v>
      </c>
      <c r="C43" s="16">
        <f t="shared" si="15"/>
        <v>24.2714075</v>
      </c>
      <c r="D43" s="16">
        <f t="shared" si="15"/>
        <v>25.5</v>
      </c>
      <c r="E43" s="16">
        <f t="shared" si="15"/>
        <v>22</v>
      </c>
      <c r="F43" s="16">
        <f t="shared" si="15"/>
        <v>27.75</v>
      </c>
      <c r="G43" s="16">
        <f t="shared" si="15"/>
        <v>31.5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ht="12.75" hidden="1" customHeight="1">
      <c r="A44" s="22" t="s">
        <v>53</v>
      </c>
      <c r="B44" s="24">
        <f t="shared" ref="B44:G44" si="16">B28-B42</f>
        <v>17.5</v>
      </c>
      <c r="C44" s="25">
        <f t="shared" si="16"/>
        <v>5.603579903</v>
      </c>
      <c r="D44" s="16">
        <f t="shared" si="16"/>
        <v>25.5</v>
      </c>
      <c r="E44" s="16">
        <f t="shared" si="16"/>
        <v>15</v>
      </c>
      <c r="F44" s="16">
        <f t="shared" si="16"/>
        <v>27.75</v>
      </c>
      <c r="G44" s="16">
        <f t="shared" si="16"/>
        <v>13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ht="12.75" hidden="1" customHeight="1">
      <c r="A45" s="26" t="s">
        <v>54</v>
      </c>
      <c r="B45" s="27"/>
      <c r="C45" s="27"/>
      <c r="D45" s="27"/>
      <c r="E45" s="27"/>
      <c r="F45" s="27"/>
      <c r="G45" s="27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ht="12.75" hidden="1" customHeight="1">
      <c r="A46" s="22" t="s">
        <v>36</v>
      </c>
      <c r="B46" s="16" t="str">
        <f t="shared" ref="B46:G46" si="17">IF(B33&gt;0,B31,NA())</f>
        <v>#N/A</v>
      </c>
      <c r="C46" s="25">
        <f t="shared" si="17"/>
        <v>78.60455077</v>
      </c>
      <c r="D46" s="16">
        <f t="shared" si="17"/>
        <v>145</v>
      </c>
      <c r="E46" s="16" t="str">
        <f t="shared" si="17"/>
        <v>#N/A</v>
      </c>
      <c r="F46" s="16">
        <f t="shared" si="17"/>
        <v>140</v>
      </c>
      <c r="G46" s="16">
        <f t="shared" si="17"/>
        <v>130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ht="12.75" hidden="1" customHeight="1">
      <c r="A47" s="22" t="s">
        <v>29</v>
      </c>
      <c r="B47" s="16" t="str">
        <f t="shared" ref="B47:G47" si="18">IF(B34&gt;0,B27,NA())</f>
        <v>#N/A</v>
      </c>
      <c r="C47" s="16" t="str">
        <f t="shared" si="18"/>
        <v>#N/A</v>
      </c>
      <c r="D47" s="16">
        <f t="shared" si="18"/>
        <v>30</v>
      </c>
      <c r="E47" s="16" t="str">
        <f t="shared" si="18"/>
        <v>#N/A</v>
      </c>
      <c r="F47" s="16">
        <f t="shared" si="18"/>
        <v>10</v>
      </c>
      <c r="G47" s="16" t="str">
        <f t="shared" si="18"/>
        <v>#N/A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ht="12.75" customHeight="1">
      <c r="A48" s="16"/>
      <c r="B48" s="16"/>
      <c r="C48" s="16"/>
      <c r="D48" s="16"/>
      <c r="E48" s="16"/>
      <c r="F48" s="16"/>
      <c r="G48" s="16"/>
      <c r="H48" s="16"/>
      <c r="I48" s="20" t="s">
        <v>55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ht="12.75" customHeight="1">
      <c r="A49" s="28" t="s">
        <v>56</v>
      </c>
      <c r="B49" s="29" t="str">
        <f t="shared" ref="B49:G49" si="19">B26</f>
        <v>Sample 1</v>
      </c>
      <c r="C49" s="29" t="str">
        <f t="shared" si="19"/>
        <v>Sample 2</v>
      </c>
      <c r="D49" s="29" t="str">
        <f t="shared" si="19"/>
        <v>Sample 3</v>
      </c>
      <c r="E49" s="29" t="str">
        <f t="shared" si="19"/>
        <v>Sample 4</v>
      </c>
      <c r="F49" s="29" t="str">
        <f t="shared" si="19"/>
        <v>Sample 5</v>
      </c>
      <c r="G49" s="29" t="str">
        <f t="shared" si="19"/>
        <v>Sample 6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ht="12.75" customHeight="1">
      <c r="A50" s="16"/>
      <c r="B50" s="30">
        <v>52.0</v>
      </c>
      <c r="C50" s="31">
        <v>18.15881420284716</v>
      </c>
      <c r="D50" s="32">
        <v>102.0</v>
      </c>
      <c r="E50" s="32">
        <v>116.0</v>
      </c>
      <c r="F50" s="32">
        <v>98.0</v>
      </c>
      <c r="G50" s="32">
        <v>31.0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ht="12.75" customHeight="1">
      <c r="A51" s="16"/>
      <c r="B51" s="30">
        <v>63.0</v>
      </c>
      <c r="C51" s="31">
        <v>17.014400814718055</v>
      </c>
      <c r="D51" s="32">
        <v>99.0</v>
      </c>
      <c r="E51" s="32">
        <v>98.0</v>
      </c>
      <c r="F51" s="32">
        <v>97.0</v>
      </c>
      <c r="G51" s="32">
        <v>35.0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ht="12.75" customHeight="1">
      <c r="A52" s="16"/>
      <c r="B52" s="30">
        <v>107.0</v>
      </c>
      <c r="C52" s="31">
        <v>48.031902726373154</v>
      </c>
      <c r="D52" s="32">
        <v>102.0</v>
      </c>
      <c r="E52" s="32">
        <v>95.0</v>
      </c>
      <c r="F52" s="32">
        <v>94.0</v>
      </c>
      <c r="G52" s="32">
        <v>45.0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ht="12.75" customHeight="1">
      <c r="A53" s="16"/>
      <c r="B53" s="30">
        <v>54.0</v>
      </c>
      <c r="C53" s="31">
        <v>30.536229662009877</v>
      </c>
      <c r="D53" s="32">
        <v>100.0</v>
      </c>
      <c r="E53" s="32">
        <v>67.0</v>
      </c>
      <c r="F53" s="32">
        <v>98.0</v>
      </c>
      <c r="G53" s="32">
        <v>29.0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ht="12.75" customHeight="1">
      <c r="A54" s="16"/>
      <c r="B54" s="30">
        <v>79.0</v>
      </c>
      <c r="C54" s="31">
        <v>20.9232407071785</v>
      </c>
      <c r="D54" s="32">
        <v>106.0</v>
      </c>
      <c r="E54" s="32">
        <v>48.0</v>
      </c>
      <c r="F54" s="32">
        <v>96.0</v>
      </c>
      <c r="G54" s="32">
        <v>44.0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ht="12.75" customHeight="1">
      <c r="A55" s="16"/>
      <c r="B55" s="30">
        <v>80.0</v>
      </c>
      <c r="C55" s="31">
        <v>29.256477015400773</v>
      </c>
      <c r="D55" s="32">
        <v>91.0</v>
      </c>
      <c r="E55" s="32">
        <v>109.0</v>
      </c>
      <c r="F55" s="32">
        <v>83.0</v>
      </c>
      <c r="G55" s="32">
        <v>67.0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ht="12.75" customHeight="1">
      <c r="A56" s="16"/>
      <c r="B56" s="30">
        <v>108.0</v>
      </c>
      <c r="C56" s="31">
        <v>42.3640232337327</v>
      </c>
      <c r="D56" s="32">
        <v>82.0</v>
      </c>
      <c r="E56" s="32">
        <v>72.0</v>
      </c>
      <c r="F56" s="32">
        <v>75.0</v>
      </c>
      <c r="G56" s="32">
        <v>55.0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ht="12.75" customHeight="1">
      <c r="A57" s="16"/>
      <c r="B57" s="30">
        <v>80.0</v>
      </c>
      <c r="C57" s="31">
        <v>30.74898797632434</v>
      </c>
      <c r="D57" s="32">
        <v>84.0</v>
      </c>
      <c r="E57" s="32">
        <v>125.0</v>
      </c>
      <c r="F57" s="32">
        <v>76.0</v>
      </c>
      <c r="G57" s="32">
        <v>41.0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ht="12.75" customHeight="1">
      <c r="A58" s="16"/>
      <c r="B58" s="30">
        <v>78.0</v>
      </c>
      <c r="C58" s="31">
        <v>14.508174265705545</v>
      </c>
      <c r="D58" s="32">
        <v>75.0</v>
      </c>
      <c r="E58" s="32">
        <v>55.0</v>
      </c>
      <c r="F58" s="32">
        <v>72.0</v>
      </c>
      <c r="G58" s="32">
        <v>57.0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ht="12.75" customHeight="1">
      <c r="A59" s="16"/>
      <c r="B59" s="30">
        <v>106.0</v>
      </c>
      <c r="C59" s="31">
        <v>17.213458084033938</v>
      </c>
      <c r="D59" s="32">
        <v>93.0</v>
      </c>
      <c r="E59" s="32">
        <v>119.0</v>
      </c>
      <c r="F59" s="32">
        <v>84.0</v>
      </c>
      <c r="G59" s="32">
        <v>34.0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ht="12.75" customHeight="1">
      <c r="A60" s="16"/>
      <c r="B60" s="30">
        <v>80.0</v>
      </c>
      <c r="C60" s="31">
        <v>34.90267246385527</v>
      </c>
      <c r="D60" s="32">
        <v>98.0</v>
      </c>
      <c r="E60" s="32">
        <v>92.0</v>
      </c>
      <c r="F60" s="32">
        <v>89.0</v>
      </c>
      <c r="G60" s="32">
        <v>22.0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ht="12.75" customHeight="1">
      <c r="A61" s="16"/>
      <c r="B61" s="30">
        <v>61.0</v>
      </c>
      <c r="C61" s="31">
        <v>42.170589788562815</v>
      </c>
      <c r="D61" s="32">
        <v>97.0</v>
      </c>
      <c r="E61" s="32">
        <v>46.0</v>
      </c>
      <c r="F61" s="32">
        <v>90.0</v>
      </c>
      <c r="G61" s="32">
        <v>38.0</v>
      </c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ht="12.75" customHeight="1">
      <c r="A62" s="16"/>
      <c r="B62" s="30">
        <v>42.0</v>
      </c>
      <c r="C62" s="31">
        <v>22.817182273002675</v>
      </c>
      <c r="D62" s="32">
        <v>99.0</v>
      </c>
      <c r="E62" s="32">
        <v>55.0</v>
      </c>
      <c r="F62" s="32">
        <v>92.0</v>
      </c>
      <c r="G62" s="32">
        <v>37.0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ht="12.75" customHeight="1">
      <c r="A63" s="16"/>
      <c r="B63" s="30">
        <v>104.0</v>
      </c>
      <c r="C63" s="31">
        <v>20.77952783784867</v>
      </c>
      <c r="D63" s="32">
        <v>96.0</v>
      </c>
      <c r="E63" s="32">
        <v>116.0</v>
      </c>
      <c r="F63" s="32">
        <v>95.0</v>
      </c>
      <c r="G63" s="32">
        <v>59.0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ht="12.75" customHeight="1">
      <c r="A64" s="16"/>
      <c r="B64" s="30">
        <v>39.0</v>
      </c>
      <c r="C64" s="31">
        <v>20.298678329331544</v>
      </c>
      <c r="D64" s="32">
        <v>92.0</v>
      </c>
      <c r="E64" s="32">
        <v>137.0</v>
      </c>
      <c r="F64" s="32">
        <v>91.0</v>
      </c>
      <c r="G64" s="32">
        <v>56.0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ht="12.75" customHeight="1">
      <c r="A65" s="16"/>
      <c r="B65" s="30">
        <v>104.0</v>
      </c>
      <c r="C65" s="31">
        <v>24.07374008893008</v>
      </c>
      <c r="D65" s="32">
        <v>108.0</v>
      </c>
      <c r="E65" s="32">
        <v>70.0</v>
      </c>
      <c r="F65" s="32">
        <v>99.0</v>
      </c>
      <c r="G65" s="32">
        <v>44.0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ht="12.75" customHeight="1">
      <c r="A66" s="16"/>
      <c r="B66" s="30">
        <v>59.0</v>
      </c>
      <c r="C66" s="31">
        <v>28.707235460806665</v>
      </c>
      <c r="D66" s="32">
        <v>102.0</v>
      </c>
      <c r="E66" s="32">
        <v>131.0</v>
      </c>
      <c r="F66" s="32">
        <v>100.0</v>
      </c>
      <c r="G66" s="32">
        <v>38.0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ht="12.75" customHeight="1">
      <c r="A67" s="16"/>
      <c r="B67" s="30">
        <v>73.0</v>
      </c>
      <c r="C67" s="31">
        <v>14.061214497188285</v>
      </c>
      <c r="D67" s="32">
        <v>64.0</v>
      </c>
      <c r="E67" s="32">
        <v>93.0</v>
      </c>
      <c r="F67" s="32">
        <v>63.0</v>
      </c>
      <c r="G67" s="32">
        <v>66.0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ht="12.75" customHeight="1">
      <c r="A68" s="16"/>
      <c r="B68" s="30">
        <v>62.0</v>
      </c>
      <c r="C68" s="31">
        <v>41.884087777019175</v>
      </c>
      <c r="D68" s="32">
        <v>84.0</v>
      </c>
      <c r="E68" s="32">
        <v>138.0</v>
      </c>
      <c r="F68" s="32">
        <v>74.0</v>
      </c>
      <c r="G68" s="32">
        <v>57.0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ht="12.75" customHeight="1">
      <c r="A69" s="16"/>
      <c r="B69" s="30">
        <v>80.0</v>
      </c>
      <c r="C69" s="31">
        <v>38.804049197372464</v>
      </c>
      <c r="D69" s="32">
        <v>77.0</v>
      </c>
      <c r="E69" s="32">
        <v>40.0</v>
      </c>
      <c r="F69" s="32">
        <v>76.0</v>
      </c>
      <c r="G69" s="32">
        <v>52.0</v>
      </c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ht="12.75" customHeight="1">
      <c r="A70" s="16"/>
      <c r="B70" s="30">
        <v>26.0</v>
      </c>
      <c r="C70" s="31">
        <v>12.253717590976999</v>
      </c>
      <c r="D70" s="32">
        <v>90.0</v>
      </c>
      <c r="E70" s="32">
        <v>98.0</v>
      </c>
      <c r="F70" s="32">
        <v>82.0</v>
      </c>
      <c r="G70" s="32">
        <v>51.0</v>
      </c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ht="12.75" customHeight="1">
      <c r="A71" s="16"/>
      <c r="B71" s="30">
        <v>91.0</v>
      </c>
      <c r="C71" s="31">
        <v>78.60455077069578</v>
      </c>
      <c r="D71" s="32">
        <v>97.0</v>
      </c>
      <c r="E71" s="32">
        <v>49.0</v>
      </c>
      <c r="F71" s="32">
        <v>93.0</v>
      </c>
      <c r="G71" s="32">
        <v>23.0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ht="12.75" customHeight="1">
      <c r="A72" s="16"/>
      <c r="B72" s="30">
        <v>25.0</v>
      </c>
      <c r="C72" s="31">
        <v>17.52481260704915</v>
      </c>
      <c r="D72" s="32">
        <v>93.0</v>
      </c>
      <c r="E72" s="32"/>
      <c r="F72" s="32">
        <v>92.0</v>
      </c>
      <c r="G72" s="32">
        <v>53.0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ht="12.75" customHeight="1">
      <c r="A73" s="16"/>
      <c r="B73" s="30">
        <v>63.0</v>
      </c>
      <c r="C73" s="31">
        <v>12.079733103016904</v>
      </c>
      <c r="D73" s="32">
        <v>85.0</v>
      </c>
      <c r="E73" s="32">
        <v>40.0</v>
      </c>
      <c r="F73" s="32">
        <v>78.0</v>
      </c>
      <c r="G73" s="32">
        <v>29.0</v>
      </c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ht="12.75" customHeight="1">
      <c r="A74" s="16"/>
      <c r="B74" s="30">
        <v>51.0</v>
      </c>
      <c r="C74" s="31">
        <v>18.913254813219055</v>
      </c>
      <c r="D74" s="32">
        <v>75.0</v>
      </c>
      <c r="E74" s="32"/>
      <c r="F74" s="32">
        <v>73.0</v>
      </c>
      <c r="G74" s="32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ht="12.75" customHeight="1">
      <c r="A75" s="16"/>
      <c r="B75" s="30">
        <v>28.0</v>
      </c>
      <c r="C75" s="31">
        <v>19.711160765995494</v>
      </c>
      <c r="D75" s="32">
        <v>70.0</v>
      </c>
      <c r="E75" s="32"/>
      <c r="F75" s="32">
        <v>68.0</v>
      </c>
      <c r="G75" s="32">
        <v>130.0</v>
      </c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ht="12.75" customHeight="1">
      <c r="A76" s="16"/>
      <c r="B76" s="30">
        <v>41.0</v>
      </c>
      <c r="C76" s="32"/>
      <c r="D76" s="32">
        <v>91.0</v>
      </c>
      <c r="E76" s="32"/>
      <c r="F76" s="32">
        <v>82.0</v>
      </c>
      <c r="G76" s="32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ht="12.75" customHeight="1">
      <c r="A77" s="16"/>
      <c r="B77" s="30">
        <v>30.0</v>
      </c>
      <c r="C77" s="32"/>
      <c r="D77" s="32">
        <v>95.0</v>
      </c>
      <c r="E77" s="32"/>
      <c r="F77" s="32">
        <v>89.0</v>
      </c>
      <c r="G77" s="32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ht="12.75" customHeight="1">
      <c r="A78" s="16"/>
      <c r="B78" s="30">
        <v>94.0</v>
      </c>
      <c r="C78" s="32"/>
      <c r="D78" s="32">
        <v>94.0</v>
      </c>
      <c r="E78" s="32"/>
      <c r="F78" s="32">
        <v>86.0</v>
      </c>
      <c r="G78" s="32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ht="12.75" customHeight="1">
      <c r="A79" s="16"/>
      <c r="B79" s="30">
        <v>22.0</v>
      </c>
      <c r="C79" s="32"/>
      <c r="D79" s="32">
        <v>78.0</v>
      </c>
      <c r="E79" s="32"/>
      <c r="F79" s="32">
        <v>72.0</v>
      </c>
      <c r="G79" s="32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ht="12.75" customHeight="1">
      <c r="A80" s="16"/>
      <c r="B80" s="30">
        <v>26.609232489794522</v>
      </c>
      <c r="C80" s="32"/>
      <c r="D80" s="32">
        <v>82.0</v>
      </c>
      <c r="E80" s="32"/>
      <c r="F80" s="32">
        <v>74.0</v>
      </c>
      <c r="G80" s="32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ht="12.75" customHeight="1">
      <c r="A81" s="16"/>
      <c r="B81" s="30">
        <v>32.5219921862626</v>
      </c>
      <c r="C81" s="32"/>
      <c r="D81" s="32">
        <v>85.0</v>
      </c>
      <c r="E81" s="32"/>
      <c r="F81" s="32">
        <v>79.0</v>
      </c>
      <c r="G81" s="32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ht="12.75" customHeight="1">
      <c r="A82" s="16"/>
      <c r="B82" s="30">
        <v>65.56103887485435</v>
      </c>
      <c r="C82" s="32"/>
      <c r="D82" s="32">
        <v>85.0</v>
      </c>
      <c r="E82" s="32"/>
      <c r="F82" s="32">
        <v>78.0</v>
      </c>
      <c r="G82" s="32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ht="12.75" customHeight="1">
      <c r="A83" s="16"/>
      <c r="B83" s="30">
        <v>36.32109396268521</v>
      </c>
      <c r="C83" s="32"/>
      <c r="D83" s="32">
        <v>82.0</v>
      </c>
      <c r="E83" s="32"/>
      <c r="F83" s="32">
        <v>81.0</v>
      </c>
      <c r="G83" s="32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ht="12.75" customHeight="1">
      <c r="A84" s="16"/>
      <c r="B84" s="32"/>
      <c r="C84" s="32"/>
      <c r="D84" s="32"/>
      <c r="E84" s="32"/>
      <c r="F84" s="32"/>
      <c r="G84" s="32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ht="12.75" customHeight="1">
      <c r="A85" s="16"/>
      <c r="B85" s="32"/>
      <c r="C85" s="32"/>
      <c r="D85" s="32"/>
      <c r="E85" s="32"/>
      <c r="F85" s="32">
        <v>20.0</v>
      </c>
      <c r="G85" s="32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ht="12.75" customHeight="1">
      <c r="A86" s="16"/>
      <c r="B86" s="32"/>
      <c r="C86" s="32"/>
      <c r="D86" s="32">
        <v>30.0</v>
      </c>
      <c r="E86" s="32"/>
      <c r="F86" s="32">
        <v>10.0</v>
      </c>
      <c r="G86" s="32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ht="12.75" customHeight="1">
      <c r="A87" s="16"/>
      <c r="B87" s="32"/>
      <c r="C87" s="32"/>
      <c r="D87" s="32">
        <v>140.0</v>
      </c>
      <c r="E87" s="32"/>
      <c r="F87" s="32">
        <v>140.0</v>
      </c>
      <c r="G87" s="32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ht="12.75" customHeight="1">
      <c r="A88" s="16"/>
      <c r="B88" s="32"/>
      <c r="C88" s="32"/>
      <c r="D88" s="32">
        <v>145.0</v>
      </c>
      <c r="E88" s="32"/>
      <c r="F88" s="32">
        <v>130.0</v>
      </c>
      <c r="G88" s="32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ht="12.75" customHeight="1">
      <c r="A89" s="16"/>
      <c r="B89" s="32"/>
      <c r="C89" s="32"/>
      <c r="D89" s="32"/>
      <c r="E89" s="32"/>
      <c r="F89" s="32"/>
      <c r="G89" s="32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ht="12.75" customHeight="1">
      <c r="A90" s="33" t="s">
        <v>57</v>
      </c>
      <c r="B90" s="33"/>
      <c r="C90" s="27"/>
      <c r="D90" s="27"/>
      <c r="E90" s="27"/>
      <c r="F90" s="27"/>
      <c r="G90" s="27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ht="12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ht="12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ht="12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ht="12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ht="12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ht="12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ht="12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ht="12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ht="12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ht="12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ht="12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ht="12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ht="12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ht="12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ht="12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ht="12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ht="12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ht="12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ht="12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ht="12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ht="12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ht="12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ht="12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ht="12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ht="12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ht="12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ht="12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ht="12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ht="12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ht="12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ht="12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ht="12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ht="12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ht="12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ht="12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ht="12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ht="12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ht="12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ht="12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ht="12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ht="12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ht="12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ht="12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ht="12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ht="12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ht="12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ht="12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ht="12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ht="12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ht="12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ht="12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ht="12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ht="12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ht="12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ht="12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ht="12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ht="12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ht="12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ht="12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ht="12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ht="12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ht="12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ht="12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ht="12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ht="12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ht="12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ht="12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ht="12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ht="12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ht="12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ht="12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ht="12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ht="12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ht="12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ht="12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ht="12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ht="12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ht="12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ht="12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ht="12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ht="12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ht="12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ht="12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ht="12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ht="12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ht="12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ht="12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ht="12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ht="12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ht="12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ht="12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ht="12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ht="12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ht="12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ht="12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ht="12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ht="12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ht="12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ht="12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ht="12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ht="12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ht="12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ht="12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ht="12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ht="12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ht="12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ht="12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ht="12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ht="12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ht="12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ht="12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ht="12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ht="12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ht="12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ht="12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ht="12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ht="12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ht="12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ht="12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ht="12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ht="12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ht="12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ht="12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ht="12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ht="12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ht="12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ht="12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ht="12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ht="12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ht="12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ht="12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ht="12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ht="12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ht="12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ht="12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ht="12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ht="12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ht="12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ht="12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ht="12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ht="12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ht="12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ht="12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ht="12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ht="12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ht="12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ht="12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ht="12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ht="12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ht="12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ht="12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ht="12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ht="12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ht="12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ht="12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ht="12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ht="12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ht="12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ht="12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ht="12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ht="12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ht="12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ht="12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ht="12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ht="12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ht="12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ht="12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ht="12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ht="12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ht="12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ht="12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ht="12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ht="12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ht="12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ht="12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ht="12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ht="12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ht="12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ht="12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ht="12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ht="12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ht="12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ht="12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ht="12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ht="12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ht="12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ht="12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ht="12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ht="12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ht="12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ht="12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ht="12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ht="12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ht="12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ht="12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ht="12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ht="12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ht="12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ht="12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ht="12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ht="12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ht="12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ht="12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ht="12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ht="12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ht="12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ht="12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ht="12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ht="12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ht="12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ht="12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ht="12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ht="12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ht="12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ht="12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ht="12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ht="12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ht="12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ht="12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ht="12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ht="12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ht="12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ht="12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ht="12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ht="12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ht="12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ht="12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ht="12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ht="12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ht="12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ht="12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ht="12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ht="12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ht="12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ht="12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ht="12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ht="12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ht="12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ht="12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ht="12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ht="12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ht="12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ht="12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ht="12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ht="12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ht="12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ht="12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ht="12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ht="12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ht="12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ht="12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ht="12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ht="12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ht="12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ht="12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ht="12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ht="12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ht="12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ht="12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ht="12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ht="12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ht="12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ht="12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ht="12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ht="12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ht="12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ht="12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ht="12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ht="12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ht="12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ht="12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ht="12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ht="12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ht="12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ht="12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ht="12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ht="12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ht="12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ht="12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ht="12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ht="12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ht="12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ht="12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ht="12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ht="12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ht="12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ht="12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ht="12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ht="12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ht="12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ht="12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ht="12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ht="12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ht="12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ht="12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ht="12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ht="12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ht="12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ht="12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ht="12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ht="12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ht="12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ht="12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ht="12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ht="12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ht="12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ht="12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ht="12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ht="12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ht="12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ht="12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ht="12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ht="12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ht="12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ht="12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ht="12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ht="12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ht="12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ht="12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ht="12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ht="12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ht="12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ht="12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ht="12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ht="12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ht="12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ht="12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ht="12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ht="12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ht="12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ht="12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ht="12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ht="12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ht="12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ht="12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ht="12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ht="12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ht="12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ht="12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ht="12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ht="12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ht="12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ht="12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ht="12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ht="12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ht="12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ht="12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ht="12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ht="12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ht="12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ht="12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ht="12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ht="12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ht="12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ht="12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ht="12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ht="12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ht="12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ht="12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ht="12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ht="12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ht="12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ht="12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ht="12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ht="12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ht="12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ht="12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ht="12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ht="12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ht="12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ht="12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ht="12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ht="12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ht="12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ht="12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ht="12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ht="12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ht="12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ht="12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ht="12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ht="12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ht="12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ht="12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ht="12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ht="12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ht="12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ht="12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ht="12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ht="12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ht="12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ht="12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ht="12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ht="12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ht="12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ht="12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ht="12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ht="12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ht="12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ht="12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ht="12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ht="12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ht="12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ht="12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ht="12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ht="12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ht="12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ht="12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ht="12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ht="12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ht="12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ht="12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ht="12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ht="12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ht="12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ht="12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ht="12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ht="12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ht="12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ht="12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ht="12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ht="12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ht="12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ht="12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ht="12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ht="12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ht="12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ht="12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ht="12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ht="12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ht="12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ht="12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ht="12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ht="12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ht="12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ht="12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ht="12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ht="12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ht="12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ht="12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ht="12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ht="12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ht="12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ht="12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ht="12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ht="12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ht="12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ht="12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ht="12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ht="12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ht="12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ht="12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ht="12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ht="12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ht="12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ht="12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ht="12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ht="12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ht="12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ht="12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ht="12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ht="12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ht="12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ht="12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ht="12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ht="12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ht="12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ht="12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ht="12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ht="12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ht="12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ht="12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ht="12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ht="12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ht="12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ht="12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ht="12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ht="12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ht="12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ht="12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ht="12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ht="12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ht="12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ht="12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ht="12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ht="12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ht="12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ht="12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ht="12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ht="12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ht="12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ht="12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ht="12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ht="12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ht="12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ht="12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ht="12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ht="12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ht="12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ht="12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ht="12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ht="12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ht="12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ht="12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ht="12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ht="12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ht="12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ht="12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ht="12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ht="12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ht="12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ht="12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ht="12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ht="12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ht="12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ht="12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ht="12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ht="12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ht="12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ht="12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ht="12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ht="12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ht="12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ht="12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ht="12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ht="12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ht="12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ht="12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ht="12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ht="12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ht="12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ht="12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ht="12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ht="12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ht="12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ht="12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ht="12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ht="12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ht="12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ht="12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ht="12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ht="12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ht="12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ht="12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ht="12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ht="12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ht="12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ht="12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ht="12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ht="12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ht="12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ht="12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ht="12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ht="12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ht="12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ht="12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ht="12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ht="12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ht="12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ht="12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ht="12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ht="12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ht="12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ht="12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ht="12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ht="12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ht="12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ht="12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ht="12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ht="12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ht="12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ht="12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ht="12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ht="12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ht="12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ht="12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ht="12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ht="12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ht="12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ht="12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ht="12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ht="12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ht="12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ht="12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ht="12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ht="12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ht="12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ht="12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ht="12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ht="12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ht="12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ht="12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ht="12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ht="12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ht="12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ht="12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ht="12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ht="12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ht="12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ht="12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ht="12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ht="12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ht="12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ht="12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ht="12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ht="12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ht="12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ht="12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ht="12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ht="12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ht="12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ht="12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ht="12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ht="12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ht="12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ht="12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ht="12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ht="12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ht="12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ht="12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ht="12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ht="12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ht="12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ht="12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ht="12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ht="12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ht="12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ht="12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ht="12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ht="12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ht="12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ht="12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ht="12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ht="12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ht="12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ht="12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ht="12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ht="12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ht="12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ht="12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ht="12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ht="12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ht="12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ht="12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ht="12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ht="12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ht="12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ht="12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ht="12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ht="12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ht="12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ht="12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ht="12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ht="12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ht="12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ht="12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ht="12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ht="12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ht="12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ht="12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ht="12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ht="12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ht="12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ht="12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ht="12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ht="12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ht="12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ht="12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ht="12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ht="12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ht="12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ht="12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ht="12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ht="12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ht="12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ht="12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ht="12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ht="12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ht="12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ht="12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ht="12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ht="12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ht="12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ht="12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ht="12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ht="12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ht="12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ht="12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ht="12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ht="12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ht="12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ht="12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ht="12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ht="12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ht="12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ht="12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ht="12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ht="12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ht="12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ht="12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ht="12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ht="12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ht="12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ht="12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ht="12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ht="12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ht="12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ht="12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ht="12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ht="12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ht="12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ht="12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ht="12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ht="12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ht="12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ht="12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ht="12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ht="12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ht="12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ht="12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ht="12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ht="12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ht="12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ht="12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ht="12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ht="12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ht="12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ht="12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ht="12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ht="12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ht="12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ht="12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ht="12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ht="12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ht="12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ht="12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ht="12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ht="12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ht="12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ht="12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ht="12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ht="12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ht="12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ht="12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ht="12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ht="12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ht="12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ht="12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ht="12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ht="12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ht="12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ht="12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ht="12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ht="12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ht="12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ht="12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ht="12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ht="12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ht="12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ht="12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ht="12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ht="12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ht="12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ht="12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ht="12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ht="12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ht="12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ht="12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ht="12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ht="12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ht="12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ht="12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ht="12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ht="12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ht="12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ht="12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ht="12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ht="12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ht="12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ht="12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ht="12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ht="12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ht="12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ht="12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ht="12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ht="12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ht="12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ht="12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ht="12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ht="12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ht="12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ht="12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ht="12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ht="12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ht="12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ht="12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ht="12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ht="12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ht="12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ht="12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ht="12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ht="12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ht="12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ht="12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ht="12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ht="12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ht="12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ht="12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ht="12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ht="12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ht="12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ht="12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ht="12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ht="12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ht="12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ht="12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ht="12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ht="12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ht="12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ht="12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ht="12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ht="12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ht="12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ht="12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ht="12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ht="12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ht="12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ht="12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ht="12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ht="12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ht="12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ht="12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ht="12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ht="12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ht="12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ht="12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ht="12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ht="12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ht="12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ht="12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ht="12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ht="12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ht="12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ht="12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ht="12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ht="12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ht="12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ht="12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ht="12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ht="12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ht="12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ht="12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ht="12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ht="12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ht="12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ht="12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ht="12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ht="12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ht="12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ht="12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ht="12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ht="12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ht="12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ht="12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ht="12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ht="12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ht="12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ht="12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ht="12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ht="12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ht="12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ht="12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ht="12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ht="12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ht="12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ht="12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ht="12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ht="12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ht="12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ht="12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ht="12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ht="12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ht="12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ht="12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ht="12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ht="12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ht="12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ht="12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ht="12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ht="12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ht="12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ht="12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ht="12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ht="12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ht="12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ht="12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ht="12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ht="12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ht="12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ht="12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ht="12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ht="12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ht="12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ht="12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ht="12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ht="12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ht="12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ht="12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ht="12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ht="12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ht="12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3">
    <mergeCell ref="E2:G2"/>
    <mergeCell ref="E1:G1"/>
    <mergeCell ref="A1:C2"/>
  </mergeCells>
  <hyperlinks>
    <hyperlink r:id="rId1" ref="E2"/>
  </hyperlinks>
  <printOptions horizontalCentered="1"/>
  <pageMargins bottom="0.5" footer="0.0" header="0.0" left="0.5" right="0.5" top="0.5"/>
  <pageSetup fitToHeight="0" orientation="portrait"/>
  <headerFooter>
    <oddFooter>&amp;L01+048https://www.vertex42.com/ExcelTemplates/box-whisker-plot.html&amp;R01+048© 2009 Vertex42 LLC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14.13"/>
    <col customWidth="1" min="8" max="8" width="3.5"/>
    <col customWidth="1" min="9" max="9" width="13.5"/>
    <col customWidth="1" min="10" max="26" width="9.13"/>
  </cols>
  <sheetData>
    <row r="1" ht="60.75" customHeight="1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2.75" customHeight="1">
      <c r="A2" s="10"/>
      <c r="B2" s="11"/>
      <c r="C2" s="12"/>
      <c r="D2" s="13"/>
      <c r="E2" s="14" t="s">
        <v>1</v>
      </c>
      <c r="F2" s="11"/>
      <c r="G2" s="11"/>
      <c r="H2" s="1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12.75" customHeight="1">
      <c r="A3" s="34"/>
      <c r="B3" s="34"/>
      <c r="C3" s="34"/>
      <c r="D3" s="34"/>
      <c r="E3" s="34"/>
      <c r="F3" s="34"/>
      <c r="G3" s="34"/>
      <c r="H3" s="34"/>
      <c r="I3" s="35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ht="12.7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ht="12.75" customHeight="1">
      <c r="A5" s="34"/>
      <c r="B5" s="34"/>
      <c r="C5" s="34"/>
      <c r="D5" s="34"/>
      <c r="E5" s="34"/>
      <c r="F5" s="34"/>
      <c r="G5" s="34"/>
      <c r="H5" s="34"/>
      <c r="I5" s="36" t="s">
        <v>2</v>
      </c>
      <c r="J5" s="37"/>
      <c r="K5" s="37"/>
      <c r="L5" s="37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12.75" customHeight="1">
      <c r="A6" s="34"/>
      <c r="B6" s="34"/>
      <c r="C6" s="34"/>
      <c r="D6" s="34"/>
      <c r="E6" s="34"/>
      <c r="F6" s="34"/>
      <c r="G6" s="34"/>
      <c r="H6" s="34"/>
      <c r="I6" s="38" t="s">
        <v>58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12.75" customHeight="1">
      <c r="A7" s="34"/>
      <c r="B7" s="34"/>
      <c r="C7" s="34"/>
      <c r="D7" s="34"/>
      <c r="E7" s="34"/>
      <c r="F7" s="34"/>
      <c r="G7" s="34"/>
      <c r="H7" s="34"/>
      <c r="I7" s="38" t="s">
        <v>59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12.75" customHeight="1">
      <c r="A8" s="34"/>
      <c r="B8" s="34"/>
      <c r="C8" s="34"/>
      <c r="D8" s="34"/>
      <c r="E8" s="34"/>
      <c r="F8" s="34"/>
      <c r="G8" s="34"/>
      <c r="H8" s="34"/>
      <c r="I8" s="38" t="s">
        <v>60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12.75" customHeight="1">
      <c r="A9" s="34"/>
      <c r="B9" s="34"/>
      <c r="C9" s="34"/>
      <c r="D9" s="34"/>
      <c r="E9" s="34"/>
      <c r="F9" s="34"/>
      <c r="G9" s="34"/>
      <c r="H9" s="34"/>
      <c r="I9" s="38" t="s">
        <v>61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2.75" customHeight="1">
      <c r="A10" s="34"/>
      <c r="B10" s="34"/>
      <c r="C10" s="34"/>
      <c r="D10" s="34"/>
      <c r="E10" s="34"/>
      <c r="F10" s="34"/>
      <c r="G10" s="34"/>
      <c r="H10" s="34"/>
      <c r="I10" s="38" t="s">
        <v>62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12.75" customHeight="1">
      <c r="A11" s="34"/>
      <c r="B11" s="34"/>
      <c r="C11" s="34"/>
      <c r="D11" s="34"/>
      <c r="E11" s="34"/>
      <c r="F11" s="34"/>
      <c r="G11" s="34"/>
      <c r="H11" s="34"/>
      <c r="I11" s="38" t="s">
        <v>63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12.75" customHeight="1">
      <c r="A12" s="34"/>
      <c r="B12" s="34"/>
      <c r="C12" s="34"/>
      <c r="D12" s="34"/>
      <c r="E12" s="34"/>
      <c r="F12" s="34"/>
      <c r="G12" s="34"/>
      <c r="H12" s="34"/>
      <c r="I12" s="38" t="s">
        <v>64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12.75" customHeight="1">
      <c r="A13" s="34"/>
      <c r="B13" s="34"/>
      <c r="C13" s="34"/>
      <c r="D13" s="34"/>
      <c r="E13" s="34"/>
      <c r="F13" s="34"/>
      <c r="G13" s="34"/>
      <c r="H13" s="34"/>
      <c r="I13" s="38" t="s">
        <v>65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12.75" customHeight="1">
      <c r="A14" s="34"/>
      <c r="B14" s="34"/>
      <c r="C14" s="34"/>
      <c r="D14" s="34"/>
      <c r="E14" s="34"/>
      <c r="F14" s="34"/>
      <c r="G14" s="34"/>
      <c r="H14" s="34"/>
      <c r="I14" s="39" t="s">
        <v>66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12.75" customHeigh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ht="12.75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12.75" customHeigh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2.75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12.7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12.7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12.7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12.7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12.7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12.7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12.7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2.75" customHeight="1">
      <c r="A26" s="40" t="s">
        <v>21</v>
      </c>
      <c r="B26" s="41" t="s">
        <v>22</v>
      </c>
      <c r="C26" s="41" t="s">
        <v>23</v>
      </c>
      <c r="D26" s="41" t="s">
        <v>24</v>
      </c>
      <c r="E26" s="41" t="s">
        <v>25</v>
      </c>
      <c r="F26" s="41" t="s">
        <v>26</v>
      </c>
      <c r="G26" s="41" t="s">
        <v>27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12.75" customHeight="1">
      <c r="A27" s="40" t="s">
        <v>29</v>
      </c>
      <c r="B27" s="34">
        <f t="shared" ref="B27:G27" si="1">MIN(B$50:B$90)</f>
        <v>-48</v>
      </c>
      <c r="C27" s="34">
        <f t="shared" si="1"/>
        <v>-7</v>
      </c>
      <c r="D27" s="34">
        <f t="shared" si="1"/>
        <v>-10</v>
      </c>
      <c r="E27" s="34">
        <f t="shared" si="1"/>
        <v>10</v>
      </c>
      <c r="F27" s="34">
        <f t="shared" si="1"/>
        <v>-115</v>
      </c>
      <c r="G27" s="34">
        <f t="shared" si="1"/>
        <v>33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ht="12.75" customHeight="1">
      <c r="A28" s="40" t="s">
        <v>67</v>
      </c>
      <c r="B28" s="34">
        <f t="shared" ref="B28:G28" si="2">PERCENTILE(B$50:B$90,0.25)</f>
        <v>-29.5</v>
      </c>
      <c r="C28" s="34">
        <f t="shared" si="2"/>
        <v>6</v>
      </c>
      <c r="D28" s="34">
        <f t="shared" si="2"/>
        <v>42</v>
      </c>
      <c r="E28" s="34">
        <f t="shared" si="2"/>
        <v>34.5</v>
      </c>
      <c r="F28" s="34">
        <f t="shared" si="2"/>
        <v>-49.5</v>
      </c>
      <c r="G28" s="34">
        <f t="shared" si="2"/>
        <v>46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ht="12.75" customHeight="1">
      <c r="A29" s="40" t="s">
        <v>33</v>
      </c>
      <c r="B29" s="34">
        <f t="shared" ref="B29:G29" si="3">MEDIAN(B$50:B$90)</f>
        <v>-7.5</v>
      </c>
      <c r="C29" s="34">
        <f t="shared" si="3"/>
        <v>19.5</v>
      </c>
      <c r="D29" s="34">
        <f t="shared" si="3"/>
        <v>52</v>
      </c>
      <c r="E29" s="34">
        <f t="shared" si="3"/>
        <v>45</v>
      </c>
      <c r="F29" s="34">
        <f t="shared" si="3"/>
        <v>-41</v>
      </c>
      <c r="G29" s="34">
        <f t="shared" si="3"/>
        <v>54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ht="12.75" customHeight="1">
      <c r="A30" s="40" t="s">
        <v>68</v>
      </c>
      <c r="B30" s="34">
        <f t="shared" ref="B30:G30" si="4">PERCENTILE(B$50:B$90,0.75)</f>
        <v>11.5</v>
      </c>
      <c r="C30" s="34">
        <f t="shared" si="4"/>
        <v>24.75</v>
      </c>
      <c r="D30" s="34">
        <f t="shared" si="4"/>
        <v>59</v>
      </c>
      <c r="E30" s="34">
        <f t="shared" si="4"/>
        <v>62.5</v>
      </c>
      <c r="F30" s="34">
        <f t="shared" si="4"/>
        <v>-30.5</v>
      </c>
      <c r="G30" s="34">
        <f t="shared" si="4"/>
        <v>62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ht="12.75" customHeight="1">
      <c r="A31" s="40" t="s">
        <v>36</v>
      </c>
      <c r="B31" s="34">
        <f t="shared" ref="B31:G31" si="5">MAX(B$50:B$90)</f>
        <v>29</v>
      </c>
      <c r="C31" s="34">
        <f t="shared" si="5"/>
        <v>30</v>
      </c>
      <c r="D31" s="34">
        <f t="shared" si="5"/>
        <v>105</v>
      </c>
      <c r="E31" s="34">
        <f t="shared" si="5"/>
        <v>86</v>
      </c>
      <c r="F31" s="34">
        <f t="shared" si="5"/>
        <v>25</v>
      </c>
      <c r="G31" s="34">
        <f t="shared" si="5"/>
        <v>100</v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ht="12.75" customHeight="1">
      <c r="A32" s="40" t="s">
        <v>38</v>
      </c>
      <c r="B32" s="34">
        <f t="shared" ref="B32:G32" si="6">B30-B28</f>
        <v>41</v>
      </c>
      <c r="C32" s="34">
        <f t="shared" si="6"/>
        <v>18.75</v>
      </c>
      <c r="D32" s="34">
        <f t="shared" si="6"/>
        <v>17</v>
      </c>
      <c r="E32" s="34">
        <f t="shared" si="6"/>
        <v>28</v>
      </c>
      <c r="F32" s="34">
        <f t="shared" si="6"/>
        <v>19</v>
      </c>
      <c r="G32" s="34">
        <f t="shared" si="6"/>
        <v>16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ht="12.75" customHeight="1">
      <c r="A33" s="40" t="s">
        <v>40</v>
      </c>
      <c r="B33" s="34">
        <f t="shared" ref="B33:G33" si="7">COUNTIF(B$50:B$90,"&gt;"&amp;B39)</f>
        <v>0</v>
      </c>
      <c r="C33" s="34">
        <f t="shared" si="7"/>
        <v>0</v>
      </c>
      <c r="D33" s="34">
        <f t="shared" si="7"/>
        <v>2</v>
      </c>
      <c r="E33" s="34">
        <f t="shared" si="7"/>
        <v>0</v>
      </c>
      <c r="F33" s="34">
        <f t="shared" si="7"/>
        <v>3</v>
      </c>
      <c r="G33" s="34">
        <f t="shared" si="7"/>
        <v>1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ht="12.75" customHeight="1">
      <c r="A34" s="40" t="s">
        <v>42</v>
      </c>
      <c r="B34" s="34">
        <f t="shared" ref="B34:G34" si="8">COUNTIF(B$50:B$90,"&lt;"&amp;B40)</f>
        <v>0</v>
      </c>
      <c r="C34" s="34">
        <f t="shared" si="8"/>
        <v>0</v>
      </c>
      <c r="D34" s="34">
        <f t="shared" si="8"/>
        <v>1</v>
      </c>
      <c r="E34" s="34">
        <f t="shared" si="8"/>
        <v>0</v>
      </c>
      <c r="F34" s="34">
        <f t="shared" si="8"/>
        <v>2</v>
      </c>
      <c r="G34" s="34">
        <f t="shared" si="8"/>
        <v>0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ht="12.75" hidden="1" customHeight="1">
      <c r="A35" s="42" t="s">
        <v>44</v>
      </c>
      <c r="B35" s="43"/>
      <c r="C35" s="43"/>
      <c r="D35" s="43"/>
      <c r="E35" s="43"/>
      <c r="F35" s="43"/>
      <c r="G35" s="43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ht="12.75" hidden="1" customHeight="1">
      <c r="A36" s="40" t="s">
        <v>45</v>
      </c>
      <c r="B36" s="34">
        <f t="shared" ref="B36:G36" si="9">B29-B28</f>
        <v>22</v>
      </c>
      <c r="C36" s="34">
        <f t="shared" si="9"/>
        <v>13.5</v>
      </c>
      <c r="D36" s="34">
        <f t="shared" si="9"/>
        <v>10</v>
      </c>
      <c r="E36" s="34">
        <f t="shared" si="9"/>
        <v>10.5</v>
      </c>
      <c r="F36" s="34">
        <f t="shared" si="9"/>
        <v>8.5</v>
      </c>
      <c r="G36" s="34">
        <f t="shared" si="9"/>
        <v>8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ht="12.75" hidden="1" customHeight="1">
      <c r="A37" s="40" t="s">
        <v>46</v>
      </c>
      <c r="B37" s="34">
        <f t="shared" ref="B37:G37" si="10">B30-B29</f>
        <v>19</v>
      </c>
      <c r="C37" s="34">
        <f t="shared" si="10"/>
        <v>5.25</v>
      </c>
      <c r="D37" s="34">
        <f t="shared" si="10"/>
        <v>7</v>
      </c>
      <c r="E37" s="34">
        <f t="shared" si="10"/>
        <v>17.5</v>
      </c>
      <c r="F37" s="34">
        <f t="shared" si="10"/>
        <v>10.5</v>
      </c>
      <c r="G37" s="34">
        <f t="shared" si="10"/>
        <v>8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ht="12.75" hidden="1" customHeight="1">
      <c r="A38" s="42" t="s">
        <v>47</v>
      </c>
      <c r="B38" s="43"/>
      <c r="C38" s="43"/>
      <c r="D38" s="43"/>
      <c r="E38" s="43"/>
      <c r="F38" s="43"/>
      <c r="G38" s="43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ht="12.75" hidden="1" customHeight="1">
      <c r="A39" s="40" t="s">
        <v>69</v>
      </c>
      <c r="B39" s="34">
        <f t="shared" ref="B39:G39" si="11">B30+1.5*B32</f>
        <v>73</v>
      </c>
      <c r="C39" s="34">
        <f t="shared" si="11"/>
        <v>52.875</v>
      </c>
      <c r="D39" s="34">
        <f t="shared" si="11"/>
        <v>84.5</v>
      </c>
      <c r="E39" s="34">
        <f t="shared" si="11"/>
        <v>104.5</v>
      </c>
      <c r="F39" s="34">
        <f t="shared" si="11"/>
        <v>-2</v>
      </c>
      <c r="G39" s="34">
        <f t="shared" si="11"/>
        <v>86</v>
      </c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ht="12.75" hidden="1" customHeight="1">
      <c r="A40" s="40" t="s">
        <v>70</v>
      </c>
      <c r="B40" s="34">
        <f t="shared" ref="B40:G40" si="12">B28-1.5*B32</f>
        <v>-91</v>
      </c>
      <c r="C40" s="34">
        <f t="shared" si="12"/>
        <v>-22.125</v>
      </c>
      <c r="D40" s="34">
        <f t="shared" si="12"/>
        <v>16.5</v>
      </c>
      <c r="E40" s="34">
        <f t="shared" si="12"/>
        <v>-7.5</v>
      </c>
      <c r="F40" s="34">
        <f t="shared" si="12"/>
        <v>-78</v>
      </c>
      <c r="G40" s="34">
        <f t="shared" si="12"/>
        <v>22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2.75" hidden="1" customHeight="1">
      <c r="A41" s="40" t="s">
        <v>50</v>
      </c>
      <c r="B41" s="34">
        <f t="shared" ref="B41:G41" si="13">MIN(B39,B31)</f>
        <v>29</v>
      </c>
      <c r="C41" s="34">
        <f t="shared" si="13"/>
        <v>30</v>
      </c>
      <c r="D41" s="34">
        <f t="shared" si="13"/>
        <v>84.5</v>
      </c>
      <c r="E41" s="34">
        <f t="shared" si="13"/>
        <v>86</v>
      </c>
      <c r="F41" s="34">
        <f t="shared" si="13"/>
        <v>-2</v>
      </c>
      <c r="G41" s="34">
        <f t="shared" si="13"/>
        <v>86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ht="12.75" hidden="1" customHeight="1">
      <c r="A42" s="40" t="s">
        <v>51</v>
      </c>
      <c r="B42" s="34">
        <f t="shared" ref="B42:G42" si="14">MAX(B27,B40)</f>
        <v>-48</v>
      </c>
      <c r="C42" s="34">
        <f t="shared" si="14"/>
        <v>-7</v>
      </c>
      <c r="D42" s="34">
        <f t="shared" si="14"/>
        <v>16.5</v>
      </c>
      <c r="E42" s="34">
        <f t="shared" si="14"/>
        <v>10</v>
      </c>
      <c r="F42" s="34">
        <f t="shared" si="14"/>
        <v>-78</v>
      </c>
      <c r="G42" s="34">
        <f t="shared" si="14"/>
        <v>33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12.75" hidden="1" customHeight="1">
      <c r="A43" s="40" t="s">
        <v>71</v>
      </c>
      <c r="B43" s="34">
        <f t="shared" ref="B43:G43" si="15">B41-B30</f>
        <v>17.5</v>
      </c>
      <c r="C43" s="34">
        <f t="shared" si="15"/>
        <v>5.25</v>
      </c>
      <c r="D43" s="34">
        <f t="shared" si="15"/>
        <v>25.5</v>
      </c>
      <c r="E43" s="34">
        <f t="shared" si="15"/>
        <v>23.5</v>
      </c>
      <c r="F43" s="34">
        <f t="shared" si="15"/>
        <v>28.5</v>
      </c>
      <c r="G43" s="34">
        <f t="shared" si="15"/>
        <v>24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2.75" hidden="1" customHeight="1">
      <c r="A44" s="40" t="s">
        <v>72</v>
      </c>
      <c r="B44" s="34">
        <f t="shared" ref="B44:G44" si="16">B28-B42</f>
        <v>18.5</v>
      </c>
      <c r="C44" s="34">
        <f t="shared" si="16"/>
        <v>13</v>
      </c>
      <c r="D44" s="34">
        <f t="shared" si="16"/>
        <v>25.5</v>
      </c>
      <c r="E44" s="34">
        <f t="shared" si="16"/>
        <v>24.5</v>
      </c>
      <c r="F44" s="34">
        <f t="shared" si="16"/>
        <v>28.5</v>
      </c>
      <c r="G44" s="34">
        <f t="shared" si="16"/>
        <v>13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ht="12.75" hidden="1" customHeight="1">
      <c r="A45" s="42" t="s">
        <v>54</v>
      </c>
      <c r="B45" s="43"/>
      <c r="C45" s="43"/>
      <c r="D45" s="43"/>
      <c r="E45" s="43"/>
      <c r="F45" s="43"/>
      <c r="G45" s="43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12.75" hidden="1" customHeight="1">
      <c r="A46" s="40" t="s">
        <v>36</v>
      </c>
      <c r="B46" s="34" t="str">
        <f t="shared" ref="B46:G46" si="17">IF(B33&gt;0,B31,NA())</f>
        <v>#N/A</v>
      </c>
      <c r="C46" s="34" t="str">
        <f t="shared" si="17"/>
        <v>#N/A</v>
      </c>
      <c r="D46" s="34">
        <f t="shared" si="17"/>
        <v>105</v>
      </c>
      <c r="E46" s="34" t="str">
        <f t="shared" si="17"/>
        <v>#N/A</v>
      </c>
      <c r="F46" s="34">
        <f t="shared" si="17"/>
        <v>25</v>
      </c>
      <c r="G46" s="34">
        <f t="shared" si="17"/>
        <v>100</v>
      </c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ht="12.75" hidden="1" customHeight="1">
      <c r="A47" s="40" t="s">
        <v>29</v>
      </c>
      <c r="B47" s="34" t="str">
        <f t="shared" ref="B47:G47" si="18">IF(B34&gt;0,B27,NA())</f>
        <v>#N/A</v>
      </c>
      <c r="C47" s="34" t="str">
        <f t="shared" si="18"/>
        <v>#N/A</v>
      </c>
      <c r="D47" s="34">
        <f t="shared" si="18"/>
        <v>-10</v>
      </c>
      <c r="E47" s="34" t="str">
        <f t="shared" si="18"/>
        <v>#N/A</v>
      </c>
      <c r="F47" s="34">
        <f t="shared" si="18"/>
        <v>-115</v>
      </c>
      <c r="G47" s="34" t="str">
        <f t="shared" si="18"/>
        <v>#N/A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ht="12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ht="12.75" customHeight="1">
      <c r="A49" s="44" t="s">
        <v>56</v>
      </c>
      <c r="B49" s="45"/>
      <c r="C49" s="45"/>
      <c r="D49" s="45"/>
      <c r="E49" s="45"/>
      <c r="F49" s="45"/>
      <c r="G49" s="45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ht="12.75" customHeight="1">
      <c r="A50" s="34"/>
      <c r="B50" s="46">
        <v>-41.0</v>
      </c>
      <c r="C50" s="46">
        <v>28.0</v>
      </c>
      <c r="D50" s="46">
        <v>62.0</v>
      </c>
      <c r="E50" s="46">
        <v>42.0</v>
      </c>
      <c r="F50" s="46">
        <v>-27.0</v>
      </c>
      <c r="G50" s="46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ht="12.75" customHeight="1">
      <c r="A51" s="34"/>
      <c r="B51" s="46">
        <v>-7.0</v>
      </c>
      <c r="C51" s="46">
        <v>27.0</v>
      </c>
      <c r="D51" s="46">
        <v>59.0</v>
      </c>
      <c r="E51" s="46">
        <v>27.0</v>
      </c>
      <c r="F51" s="46">
        <v>-28.0</v>
      </c>
      <c r="G51" s="46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ht="12.75" customHeight="1">
      <c r="A52" s="34"/>
      <c r="B52" s="46">
        <v>-12.0</v>
      </c>
      <c r="C52" s="46">
        <v>24.0</v>
      </c>
      <c r="D52" s="46">
        <v>62.0</v>
      </c>
      <c r="E52" s="46">
        <v>49.0</v>
      </c>
      <c r="F52" s="46">
        <v>-31.0</v>
      </c>
      <c r="G52" s="46">
        <v>100.0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ht="12.75" customHeight="1">
      <c r="A53" s="34"/>
      <c r="B53" s="46">
        <v>-48.0</v>
      </c>
      <c r="C53" s="46">
        <v>28.0</v>
      </c>
      <c r="D53" s="46">
        <v>60.0</v>
      </c>
      <c r="E53" s="46">
        <v>58.0</v>
      </c>
      <c r="F53" s="46">
        <v>-27.0</v>
      </c>
      <c r="G53" s="46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ht="12.75" customHeight="1">
      <c r="A54" s="34"/>
      <c r="B54" s="46">
        <v>-26.0</v>
      </c>
      <c r="C54" s="46">
        <v>26.0</v>
      </c>
      <c r="D54" s="46">
        <v>66.0</v>
      </c>
      <c r="E54" s="46">
        <v>29.0</v>
      </c>
      <c r="F54" s="46">
        <v>-29.0</v>
      </c>
      <c r="G54" s="46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ht="12.75" customHeight="1">
      <c r="A55" s="34"/>
      <c r="B55" s="46">
        <v>-30.0</v>
      </c>
      <c r="C55" s="46">
        <v>13.0</v>
      </c>
      <c r="D55" s="46">
        <v>51.0</v>
      </c>
      <c r="E55" s="46">
        <v>45.0</v>
      </c>
      <c r="F55" s="46">
        <v>-42.0</v>
      </c>
      <c r="G55" s="46">
        <v>53.0</v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ht="12.75" customHeight="1">
      <c r="A56" s="34"/>
      <c r="B56" s="46">
        <v>12.0</v>
      </c>
      <c r="C56" s="46">
        <v>5.0</v>
      </c>
      <c r="D56" s="46">
        <v>42.0</v>
      </c>
      <c r="E56" s="46">
        <v>43.0</v>
      </c>
      <c r="F56" s="46">
        <v>-50.0</v>
      </c>
      <c r="G56" s="46">
        <v>45.0</v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ht="12.75" customHeight="1">
      <c r="A57" s="34"/>
      <c r="B57" s="46">
        <v>-27.0</v>
      </c>
      <c r="C57" s="46">
        <v>6.0</v>
      </c>
      <c r="D57" s="46">
        <v>44.0</v>
      </c>
      <c r="E57" s="46">
        <v>28.0</v>
      </c>
      <c r="F57" s="46">
        <v>-49.0</v>
      </c>
      <c r="G57" s="46">
        <v>46.0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ht="12.75" customHeight="1">
      <c r="A58" s="34"/>
      <c r="B58" s="46">
        <v>-28.0</v>
      </c>
      <c r="C58" s="46">
        <v>2.0</v>
      </c>
      <c r="D58" s="46">
        <v>35.0</v>
      </c>
      <c r="E58" s="46">
        <v>40.0</v>
      </c>
      <c r="F58" s="46">
        <v>-53.0</v>
      </c>
      <c r="G58" s="46">
        <v>42.0</v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ht="12.75" customHeight="1">
      <c r="A59" s="34"/>
      <c r="B59" s="46">
        <v>-37.0</v>
      </c>
      <c r="C59" s="46">
        <v>14.0</v>
      </c>
      <c r="D59" s="46">
        <v>53.0</v>
      </c>
      <c r="E59" s="46">
        <v>26.0</v>
      </c>
      <c r="F59" s="46">
        <v>-41.0</v>
      </c>
      <c r="G59" s="46">
        <v>54.0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ht="12.75" customHeight="1">
      <c r="A60" s="34"/>
      <c r="B60" s="46">
        <v>9.0</v>
      </c>
      <c r="C60" s="46">
        <v>19.0</v>
      </c>
      <c r="D60" s="46">
        <v>58.0</v>
      </c>
      <c r="E60" s="46">
        <v>42.0</v>
      </c>
      <c r="F60" s="46">
        <v>-36.0</v>
      </c>
      <c r="G60" s="46">
        <v>59.0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ht="12.75" customHeight="1">
      <c r="A61" s="34"/>
      <c r="B61" s="46">
        <v>-48.0</v>
      </c>
      <c r="C61" s="46">
        <v>20.0</v>
      </c>
      <c r="D61" s="46">
        <v>57.0</v>
      </c>
      <c r="E61" s="46">
        <v>64.0</v>
      </c>
      <c r="F61" s="46">
        <v>-35.0</v>
      </c>
      <c r="G61" s="46">
        <v>60.0</v>
      </c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ht="12.75" customHeight="1">
      <c r="A62" s="34"/>
      <c r="B62" s="46">
        <v>7.0</v>
      </c>
      <c r="C62" s="46">
        <v>22.0</v>
      </c>
      <c r="D62" s="46">
        <v>59.0</v>
      </c>
      <c r="E62" s="46">
        <v>60.0</v>
      </c>
      <c r="F62" s="46">
        <v>-33.0</v>
      </c>
      <c r="G62" s="46">
        <v>62.0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ht="12.75" customHeight="1">
      <c r="A63" s="34"/>
      <c r="B63" s="46">
        <v>-2.0</v>
      </c>
      <c r="C63" s="46">
        <v>25.0</v>
      </c>
      <c r="D63" s="46">
        <v>56.0</v>
      </c>
      <c r="E63" s="46">
        <v>26.0</v>
      </c>
      <c r="F63" s="46">
        <v>-30.0</v>
      </c>
      <c r="G63" s="46">
        <v>65.0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ht="12.75" customHeight="1">
      <c r="A64" s="34"/>
      <c r="B64" s="46">
        <v>-42.0</v>
      </c>
      <c r="C64" s="46">
        <v>21.0</v>
      </c>
      <c r="D64" s="46">
        <v>52.0</v>
      </c>
      <c r="E64" s="46">
        <v>79.0</v>
      </c>
      <c r="F64" s="46">
        <v>-34.0</v>
      </c>
      <c r="G64" s="46">
        <v>61.0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ht="12.75" customHeight="1">
      <c r="A65" s="34"/>
      <c r="B65" s="46">
        <v>-7.0</v>
      </c>
      <c r="C65" s="46">
        <v>29.0</v>
      </c>
      <c r="D65" s="46">
        <v>68.0</v>
      </c>
      <c r="E65" s="46">
        <v>65.0</v>
      </c>
      <c r="F65" s="46">
        <v>-26.0</v>
      </c>
      <c r="G65" s="46">
        <v>69.0</v>
      </c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ht="12.75" customHeight="1">
      <c r="A66" s="34"/>
      <c r="B66" s="46">
        <v>12.0</v>
      </c>
      <c r="C66" s="46">
        <v>30.0</v>
      </c>
      <c r="D66" s="46">
        <v>62.0</v>
      </c>
      <c r="E66" s="46">
        <v>86.0</v>
      </c>
      <c r="F66" s="46">
        <v>-25.0</v>
      </c>
      <c r="G66" s="46">
        <v>70.0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ht="12.75" customHeight="1">
      <c r="A67" s="34"/>
      <c r="B67" s="46">
        <v>22.0</v>
      </c>
      <c r="C67" s="46">
        <v>-7.0</v>
      </c>
      <c r="D67" s="46">
        <v>24.0</v>
      </c>
      <c r="E67" s="46">
        <v>47.0</v>
      </c>
      <c r="F67" s="46">
        <v>-62.0</v>
      </c>
      <c r="G67" s="46">
        <v>33.0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ht="12.75" customHeight="1">
      <c r="A68" s="34"/>
      <c r="B68" s="46">
        <v>16.0</v>
      </c>
      <c r="C68" s="46">
        <v>4.0</v>
      </c>
      <c r="D68" s="46">
        <v>44.0</v>
      </c>
      <c r="E68" s="46">
        <v>61.0</v>
      </c>
      <c r="F68" s="46">
        <v>-51.0</v>
      </c>
      <c r="G68" s="46">
        <v>44.0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ht="12.75" customHeight="1">
      <c r="A69" s="34"/>
      <c r="B69" s="46">
        <v>4.0</v>
      </c>
      <c r="C69" s="46">
        <v>6.0</v>
      </c>
      <c r="D69" s="46">
        <v>37.0</v>
      </c>
      <c r="E69" s="46">
        <v>43.0</v>
      </c>
      <c r="F69" s="46">
        <v>-49.0</v>
      </c>
      <c r="G69" s="46">
        <v>46.0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ht="12.75" customHeight="1">
      <c r="A70" s="34"/>
      <c r="B70" s="46">
        <v>-5.0</v>
      </c>
      <c r="C70" s="46">
        <v>12.0</v>
      </c>
      <c r="D70" s="46">
        <v>50.0</v>
      </c>
      <c r="E70" s="46">
        <v>79.0</v>
      </c>
      <c r="F70" s="46">
        <v>-43.0</v>
      </c>
      <c r="G70" s="46">
        <v>52.0</v>
      </c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ht="12.75" customHeight="1">
      <c r="A71" s="34"/>
      <c r="B71" s="46">
        <v>15.0</v>
      </c>
      <c r="C71" s="46">
        <v>23.0</v>
      </c>
      <c r="D71" s="46">
        <v>57.0</v>
      </c>
      <c r="E71" s="46">
        <v>78.0</v>
      </c>
      <c r="F71" s="46">
        <v>-32.0</v>
      </c>
      <c r="G71" s="46">
        <v>63.0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ht="12.75" customHeight="1">
      <c r="A72" s="34"/>
      <c r="B72" s="46">
        <v>18.0</v>
      </c>
      <c r="C72" s="46">
        <v>22.0</v>
      </c>
      <c r="D72" s="46">
        <v>53.0</v>
      </c>
      <c r="E72" s="46"/>
      <c r="F72" s="46">
        <v>-33.0</v>
      </c>
      <c r="G72" s="46">
        <v>62.0</v>
      </c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ht="12.75" customHeight="1">
      <c r="A73" s="34"/>
      <c r="B73" s="46">
        <v>-37.0</v>
      </c>
      <c r="C73" s="46">
        <v>8.0</v>
      </c>
      <c r="D73" s="46">
        <v>45.0</v>
      </c>
      <c r="E73" s="46"/>
      <c r="F73" s="46">
        <v>-47.0</v>
      </c>
      <c r="G73" s="46">
        <v>48.0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ht="12.75" customHeight="1">
      <c r="A74" s="34"/>
      <c r="B74" s="46">
        <v>-8.0</v>
      </c>
      <c r="C74" s="46">
        <v>3.0</v>
      </c>
      <c r="D74" s="46">
        <v>35.0</v>
      </c>
      <c r="E74" s="46">
        <v>10.0</v>
      </c>
      <c r="F74" s="46">
        <v>-52.0</v>
      </c>
      <c r="G74" s="46">
        <v>43.0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ht="12.75" customHeight="1">
      <c r="A75" s="34"/>
      <c r="B75" s="46">
        <v>-21.0</v>
      </c>
      <c r="C75" s="46">
        <v>-2.0</v>
      </c>
      <c r="D75" s="46">
        <v>30.0</v>
      </c>
      <c r="E75" s="46"/>
      <c r="F75" s="46">
        <v>-57.0</v>
      </c>
      <c r="G75" s="46">
        <v>38.0</v>
      </c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ht="12.75" customHeight="1">
      <c r="A76" s="34"/>
      <c r="B76" s="46">
        <v>20.0</v>
      </c>
      <c r="C76" s="46"/>
      <c r="D76" s="46">
        <v>51.0</v>
      </c>
      <c r="E76" s="46"/>
      <c r="F76" s="46">
        <v>-43.0</v>
      </c>
      <c r="G76" s="46">
        <v>52.0</v>
      </c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ht="12.75" customHeight="1">
      <c r="A77" s="34"/>
      <c r="B77" s="46">
        <v>15.0</v>
      </c>
      <c r="C77" s="46"/>
      <c r="D77" s="46">
        <v>55.0</v>
      </c>
      <c r="E77" s="46"/>
      <c r="F77" s="46">
        <v>-36.0</v>
      </c>
      <c r="G77" s="46">
        <v>59.0</v>
      </c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ht="12.75" customHeight="1">
      <c r="A78" s="34"/>
      <c r="B78" s="46">
        <v>29.0</v>
      </c>
      <c r="C78" s="46"/>
      <c r="D78" s="46">
        <v>54.0</v>
      </c>
      <c r="E78" s="46"/>
      <c r="F78" s="46">
        <v>-39.0</v>
      </c>
      <c r="G78" s="46">
        <v>56.0</v>
      </c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ht="12.75" customHeight="1">
      <c r="A79" s="34"/>
      <c r="B79" s="46">
        <v>-28.0</v>
      </c>
      <c r="C79" s="46"/>
      <c r="D79" s="46">
        <v>38.0</v>
      </c>
      <c r="E79" s="46"/>
      <c r="F79" s="46">
        <v>-53.0</v>
      </c>
      <c r="G79" s="46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ht="12.75" customHeight="1">
      <c r="A80" s="34"/>
      <c r="B80" s="46">
        <v>-42.0</v>
      </c>
      <c r="C80" s="46"/>
      <c r="D80" s="46">
        <v>42.0</v>
      </c>
      <c r="E80" s="46"/>
      <c r="F80" s="46">
        <v>-51.0</v>
      </c>
      <c r="G80" s="46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2.75" customHeight="1">
      <c r="A81" s="34"/>
      <c r="B81" s="46">
        <v>10.0</v>
      </c>
      <c r="C81" s="46"/>
      <c r="D81" s="46">
        <v>45.0</v>
      </c>
      <c r="E81" s="46"/>
      <c r="F81" s="46">
        <v>-46.0</v>
      </c>
      <c r="G81" s="46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ht="12.75" customHeight="1">
      <c r="A82" s="34"/>
      <c r="B82" s="46">
        <v>-26.0</v>
      </c>
      <c r="C82" s="46"/>
      <c r="D82" s="46">
        <v>45.0</v>
      </c>
      <c r="E82" s="46"/>
      <c r="F82" s="46">
        <v>-47.0</v>
      </c>
      <c r="G82" s="46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ht="12.75" customHeight="1">
      <c r="A83" s="34"/>
      <c r="B83" s="46">
        <v>-41.0</v>
      </c>
      <c r="C83" s="46"/>
      <c r="D83" s="46">
        <v>42.0</v>
      </c>
      <c r="E83" s="46"/>
      <c r="F83" s="46">
        <v>-44.0</v>
      </c>
      <c r="G83" s="46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2.75" customHeight="1">
      <c r="A84" s="34"/>
      <c r="B84" s="46"/>
      <c r="C84" s="46"/>
      <c r="D84" s="46"/>
      <c r="E84" s="46"/>
      <c r="F84" s="46"/>
      <c r="G84" s="46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ht="12.75" customHeight="1">
      <c r="A85" s="34"/>
      <c r="B85" s="46"/>
      <c r="C85" s="46"/>
      <c r="D85" s="46"/>
      <c r="E85" s="46"/>
      <c r="F85" s="46">
        <v>-105.0</v>
      </c>
      <c r="G85" s="46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12.75" customHeight="1">
      <c r="A86" s="34"/>
      <c r="B86" s="46"/>
      <c r="C86" s="46"/>
      <c r="D86" s="46">
        <v>-10.0</v>
      </c>
      <c r="E86" s="46"/>
      <c r="F86" s="46">
        <v>-115.0</v>
      </c>
      <c r="G86" s="46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ht="12.75" customHeight="1">
      <c r="A87" s="34"/>
      <c r="B87" s="46"/>
      <c r="C87" s="46"/>
      <c r="D87" s="46">
        <v>100.0</v>
      </c>
      <c r="E87" s="46"/>
      <c r="F87" s="46">
        <v>15.0</v>
      </c>
      <c r="G87" s="46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ht="12.75" customHeight="1">
      <c r="A88" s="34"/>
      <c r="B88" s="46"/>
      <c r="C88" s="46"/>
      <c r="D88" s="46">
        <v>105.0</v>
      </c>
      <c r="E88" s="46"/>
      <c r="F88" s="46">
        <v>5.0</v>
      </c>
      <c r="G88" s="46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ht="12.75" customHeight="1">
      <c r="A89" s="34"/>
      <c r="B89" s="46"/>
      <c r="C89" s="46"/>
      <c r="D89" s="46"/>
      <c r="E89" s="46"/>
      <c r="F89" s="46">
        <v>25.0</v>
      </c>
      <c r="G89" s="46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ht="12.75" customHeight="1">
      <c r="A90" s="47" t="s">
        <v>57</v>
      </c>
      <c r="B90" s="47"/>
      <c r="C90" s="43"/>
      <c r="D90" s="43"/>
      <c r="E90" s="43"/>
      <c r="F90" s="43"/>
      <c r="G90" s="43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ht="12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ht="12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ht="12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ht="12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ht="12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ht="12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ht="12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ht="12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ht="12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ht="12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ht="12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ht="12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ht="12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ht="12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ht="12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ht="12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ht="12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ht="12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ht="12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ht="12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ht="12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ht="12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ht="12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ht="12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ht="12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ht="12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ht="12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ht="12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ht="12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ht="12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2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ht="12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ht="12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2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ht="12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12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ht="12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ht="12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ht="12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ht="12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ht="12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ht="12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ht="12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ht="12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ht="12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ht="12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ht="12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ht="12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ht="12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ht="12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ht="12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ht="12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ht="12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ht="12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ht="12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ht="12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ht="12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ht="12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ht="12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ht="12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ht="12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ht="12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ht="12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ht="12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ht="12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ht="12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ht="12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ht="12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ht="12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ht="12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ht="12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ht="12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ht="12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ht="12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ht="12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ht="12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ht="12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ht="12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ht="12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ht="12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ht="12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ht="12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ht="12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ht="12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ht="12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ht="12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ht="12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ht="12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ht="12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ht="12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ht="12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ht="12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ht="12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ht="12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ht="12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ht="12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ht="12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ht="12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ht="12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ht="12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ht="12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ht="12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ht="12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ht="12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ht="12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ht="12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ht="12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ht="12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ht="12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ht="12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ht="12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ht="12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ht="12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ht="12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ht="12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ht="12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ht="12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ht="12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ht="12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ht="12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ht="12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ht="12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ht="12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ht="12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ht="12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ht="12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ht="12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ht="12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ht="12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ht="12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ht="12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ht="12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ht="12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ht="12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ht="12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ht="12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ht="12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ht="12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ht="12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ht="12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ht="12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ht="12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ht="12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ht="12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ht="12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ht="12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ht="12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ht="12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ht="12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ht="12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ht="12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ht="12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ht="12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ht="12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ht="12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ht="12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ht="12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ht="12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ht="12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ht="12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ht="12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ht="12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ht="12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ht="12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ht="12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ht="12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ht="12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ht="12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ht="12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ht="12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ht="12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ht="12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ht="12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ht="12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ht="12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ht="12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ht="12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ht="12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ht="12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ht="12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ht="12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ht="12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ht="12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ht="12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ht="12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ht="12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ht="12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ht="12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ht="12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ht="12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ht="12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ht="12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ht="12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ht="12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ht="12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ht="12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ht="12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ht="12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ht="12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ht="12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ht="12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ht="12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ht="12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ht="12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ht="12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ht="12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ht="12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ht="12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ht="12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ht="12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ht="12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ht="12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ht="12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ht="12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ht="12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ht="12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ht="12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ht="12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ht="12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ht="12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ht="12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ht="12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ht="12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ht="12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ht="12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ht="12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ht="12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ht="12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ht="12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ht="12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ht="12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ht="12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ht="12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ht="12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ht="12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ht="12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ht="12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ht="12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ht="12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ht="12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ht="12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ht="12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ht="12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ht="12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ht="12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ht="12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ht="12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ht="12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ht="12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ht="12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ht="12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ht="12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ht="12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ht="12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ht="12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ht="12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ht="12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ht="12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ht="12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ht="12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ht="12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ht="12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ht="12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ht="12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ht="12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ht="12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ht="12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ht="12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ht="12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ht="12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ht="12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ht="12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ht="12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ht="12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ht="12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ht="12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ht="12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ht="12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ht="12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ht="12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ht="12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ht="12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ht="12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ht="12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ht="12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ht="12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ht="12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ht="12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ht="12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ht="12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ht="12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ht="12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ht="12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ht="12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ht="12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ht="12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ht="12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ht="12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ht="12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ht="12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ht="12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ht="12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ht="12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ht="12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ht="12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ht="12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ht="12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ht="12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ht="12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ht="12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ht="12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ht="12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ht="12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ht="12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ht="12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ht="12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ht="12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ht="12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ht="12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ht="12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ht="12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ht="12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ht="12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ht="12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ht="12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ht="12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ht="12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ht="12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ht="12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ht="12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ht="12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ht="12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ht="12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ht="12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ht="12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ht="12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ht="12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ht="12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ht="12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ht="12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ht="12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ht="12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ht="12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ht="12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ht="12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ht="12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ht="12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ht="12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ht="12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ht="12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ht="12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ht="12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ht="12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ht="12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ht="12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ht="12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ht="12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ht="12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ht="12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ht="12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ht="12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ht="12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ht="12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ht="12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ht="12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ht="12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ht="12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ht="12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ht="12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ht="12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ht="12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ht="12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ht="12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ht="12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ht="12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ht="12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ht="12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ht="12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ht="12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ht="12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ht="12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ht="12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ht="12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ht="12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ht="12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ht="12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ht="12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ht="12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ht="12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ht="12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ht="12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ht="12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ht="12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ht="12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ht="12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ht="12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ht="12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ht="12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ht="12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ht="12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ht="12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ht="12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ht="12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ht="12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ht="12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ht="12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ht="12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ht="12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ht="12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ht="12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ht="12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ht="12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ht="12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ht="12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ht="12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ht="12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ht="12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ht="12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ht="12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ht="12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ht="12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ht="12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ht="12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ht="12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ht="12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ht="12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ht="12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ht="12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ht="12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ht="12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ht="12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ht="12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ht="12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ht="12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ht="12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ht="12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ht="12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ht="12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ht="12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ht="12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ht="12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ht="12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ht="12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ht="12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ht="12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ht="12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ht="12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ht="12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ht="12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ht="12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ht="12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ht="12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ht="12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ht="12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ht="12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ht="12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ht="12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ht="12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ht="12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ht="12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ht="12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ht="12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ht="12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ht="12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ht="12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ht="12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ht="12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ht="12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ht="12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ht="12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ht="12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ht="12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ht="12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ht="12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ht="12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ht="12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ht="12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ht="12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ht="12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ht="12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ht="12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ht="12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ht="12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ht="12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ht="12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ht="12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ht="12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ht="12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ht="12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ht="12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ht="12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ht="12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ht="12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ht="12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ht="12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ht="12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ht="12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ht="12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ht="12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ht="12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ht="12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ht="12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ht="12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ht="12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ht="12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ht="12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ht="12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ht="12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ht="12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ht="12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ht="12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ht="12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ht="12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ht="12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ht="12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ht="12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ht="12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ht="12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ht="12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ht="12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ht="12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ht="12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ht="12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ht="12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ht="12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ht="12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ht="12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ht="12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ht="12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ht="12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ht="12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ht="12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ht="12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ht="12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ht="12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ht="12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ht="12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ht="12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ht="12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ht="12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ht="12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ht="12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ht="12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ht="12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ht="12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ht="12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ht="12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ht="12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ht="12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ht="12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ht="12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ht="12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ht="12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ht="12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ht="12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ht="12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ht="12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ht="12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ht="12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ht="12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ht="12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ht="12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ht="12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ht="12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ht="12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ht="12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ht="12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ht="12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ht="12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ht="12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ht="12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ht="12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ht="12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ht="12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ht="12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ht="12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ht="12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ht="12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ht="12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ht="12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ht="12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ht="12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ht="12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ht="12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ht="12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ht="12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ht="12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ht="12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ht="12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ht="12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ht="12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ht="12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ht="12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ht="12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ht="12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ht="12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ht="12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ht="12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ht="12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ht="12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ht="12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ht="12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ht="12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ht="12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ht="12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ht="12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ht="12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ht="12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ht="12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ht="12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ht="12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ht="12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ht="12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ht="12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ht="12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ht="12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ht="12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ht="12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ht="12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ht="12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ht="12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ht="12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ht="12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ht="12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ht="12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ht="12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ht="12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ht="12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ht="12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ht="12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ht="12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ht="12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ht="12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ht="12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ht="12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ht="12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ht="12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ht="12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ht="12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ht="12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ht="12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ht="12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ht="12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ht="12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ht="12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ht="12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ht="12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ht="12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ht="12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ht="12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ht="12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ht="12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ht="12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ht="12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ht="12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ht="12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ht="12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ht="12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ht="12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ht="12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ht="12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ht="12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ht="12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ht="12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ht="12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ht="12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ht="12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ht="12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ht="12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ht="12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ht="12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ht="12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ht="12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ht="12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ht="12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ht="12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ht="12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ht="12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ht="12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ht="12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ht="12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ht="12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ht="12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ht="12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ht="12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ht="12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ht="12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ht="12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ht="12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ht="12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ht="12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ht="12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ht="12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ht="12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ht="12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ht="12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ht="12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ht="12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ht="12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ht="12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ht="12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ht="12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ht="12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ht="12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ht="12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ht="12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ht="12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ht="12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ht="12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ht="12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ht="12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ht="12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ht="12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ht="12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ht="12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ht="12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ht="12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ht="12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ht="12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ht="12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ht="12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ht="12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ht="12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ht="12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ht="12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ht="12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ht="12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ht="12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ht="12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ht="12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ht="12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ht="12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ht="12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ht="12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ht="12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ht="12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ht="12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ht="12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ht="12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ht="12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ht="12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ht="12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ht="12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ht="12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ht="12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ht="12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ht="12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ht="12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ht="12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ht="12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ht="12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ht="12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ht="12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ht="12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ht="12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ht="12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ht="12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ht="12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ht="12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ht="12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ht="12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ht="12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ht="12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ht="12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ht="12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ht="12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ht="12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ht="12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ht="12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ht="12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ht="12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ht="12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ht="12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ht="12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ht="12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ht="12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ht="12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ht="12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ht="12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ht="12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ht="12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ht="12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ht="12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ht="12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ht="12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ht="12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ht="12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ht="12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ht="12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ht="12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ht="12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ht="12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ht="12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ht="12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ht="12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ht="12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ht="12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ht="12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ht="12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ht="12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ht="12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ht="12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ht="12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ht="12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ht="12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ht="12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ht="12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ht="12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ht="12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ht="12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ht="12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ht="12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ht="12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ht="12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ht="12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ht="12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ht="12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ht="12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ht="12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ht="12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ht="12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ht="12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ht="12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ht="12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ht="12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ht="12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ht="12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ht="12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ht="12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ht="12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ht="12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ht="12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ht="12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ht="12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ht="12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ht="12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ht="12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ht="12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ht="12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ht="12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ht="12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ht="12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ht="12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ht="12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ht="12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ht="12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ht="12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ht="12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ht="12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ht="12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ht="12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ht="12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ht="12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ht="12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ht="12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ht="12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ht="12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ht="12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ht="12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ht="12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ht="12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ht="12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ht="12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ht="12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ht="12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ht="12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ht="12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ht="12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ht="12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ht="12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ht="12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ht="12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ht="12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ht="12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ht="12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ht="12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ht="12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ht="12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ht="12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ht="12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ht="12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ht="12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ht="12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ht="12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ht="12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ht="12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ht="12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ht="12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ht="12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ht="12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ht="12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ht="12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ht="12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ht="12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ht="12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ht="12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ht="12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ht="12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ht="12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ht="12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ht="12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ht="12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ht="12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ht="12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ht="12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ht="12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ht="12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ht="12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ht="12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ht="12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3">
    <mergeCell ref="E2:G2"/>
    <mergeCell ref="E1:G1"/>
    <mergeCell ref="A1:C2"/>
  </mergeCells>
  <hyperlinks>
    <hyperlink r:id="rId1" ref="E2"/>
  </hyperlinks>
  <printOptions horizontalCentered="1"/>
  <pageMargins bottom="0.5" footer="0.0" header="0.0" left="0.5" right="0.5" top="0.5"/>
  <pageSetup fitToHeight="0" orientation="portrait"/>
  <headerFooter>
    <oddFooter>&amp;L01+049https://www.vertex42.com/ExcelTemplates/box-whisker-plot.html&amp;R01+048© 2009 Vertex42 LLC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14.13"/>
    <col customWidth="1" min="8" max="8" width="3.5"/>
    <col customWidth="1" min="9" max="9" width="13.5"/>
    <col customWidth="1" min="10" max="26" width="9.13"/>
  </cols>
  <sheetData>
    <row r="1" ht="60.75" customHeight="1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2.75" customHeight="1">
      <c r="A2" s="10"/>
      <c r="B2" s="11"/>
      <c r="C2" s="12"/>
      <c r="D2" s="13"/>
      <c r="E2" s="14" t="s">
        <v>1</v>
      </c>
      <c r="F2" s="11"/>
      <c r="G2" s="11"/>
      <c r="H2" s="1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12.75" customHeight="1">
      <c r="A3" s="48" t="str">
        <f>"Note: All values represent X + "&amp;shift&amp;" where X is the original data"</f>
        <v>Note: All values represent X + 140 where X is the original data</v>
      </c>
      <c r="B3" s="34"/>
      <c r="C3" s="34"/>
      <c r="D3" s="34"/>
      <c r="E3" s="34"/>
      <c r="F3" s="34"/>
      <c r="G3" s="34"/>
      <c r="H3" s="34"/>
      <c r="I3" s="49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ht="12.75" customHeight="1">
      <c r="A4" s="50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ht="12.75" customHeight="1">
      <c r="A5" s="34"/>
      <c r="B5" s="34"/>
      <c r="C5" s="34"/>
      <c r="D5" s="34"/>
      <c r="E5" s="34"/>
      <c r="F5" s="34"/>
      <c r="G5" s="34"/>
      <c r="H5" s="34"/>
      <c r="I5" s="36" t="s">
        <v>2</v>
      </c>
      <c r="J5" s="37"/>
      <c r="K5" s="37"/>
      <c r="L5" s="37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12.75" customHeight="1">
      <c r="A6" s="34"/>
      <c r="B6" s="34"/>
      <c r="C6" s="34"/>
      <c r="D6" s="34"/>
      <c r="E6" s="34"/>
      <c r="F6" s="34"/>
      <c r="G6" s="34"/>
      <c r="H6" s="34"/>
      <c r="I6" s="38" t="s">
        <v>73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12.75" customHeight="1">
      <c r="A7" s="34"/>
      <c r="B7" s="34"/>
      <c r="C7" s="34"/>
      <c r="D7" s="34"/>
      <c r="E7" s="34"/>
      <c r="F7" s="34"/>
      <c r="G7" s="34"/>
      <c r="H7" s="34"/>
      <c r="I7" s="38" t="s">
        <v>74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12.75" customHeight="1">
      <c r="A8" s="34"/>
      <c r="B8" s="34"/>
      <c r="C8" s="34"/>
      <c r="D8" s="34"/>
      <c r="E8" s="34"/>
      <c r="F8" s="34"/>
      <c r="G8" s="34"/>
      <c r="H8" s="34"/>
      <c r="I8" s="38" t="s">
        <v>75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12.75" customHeight="1">
      <c r="A9" s="34"/>
      <c r="B9" s="34"/>
      <c r="C9" s="34"/>
      <c r="D9" s="34"/>
      <c r="E9" s="34"/>
      <c r="F9" s="34"/>
      <c r="G9" s="34"/>
      <c r="H9" s="34"/>
      <c r="I9" s="38" t="s">
        <v>76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2.75" customHeight="1">
      <c r="A10" s="34"/>
      <c r="B10" s="34"/>
      <c r="C10" s="34"/>
      <c r="D10" s="34"/>
      <c r="E10" s="34"/>
      <c r="F10" s="34"/>
      <c r="G10" s="34"/>
      <c r="H10" s="34"/>
      <c r="I10" s="38" t="s">
        <v>77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12.75" customHeight="1">
      <c r="A11" s="34"/>
      <c r="B11" s="34"/>
      <c r="C11" s="34"/>
      <c r="D11" s="34"/>
      <c r="E11" s="34"/>
      <c r="F11" s="34"/>
      <c r="G11" s="34"/>
      <c r="H11" s="34"/>
      <c r="I11" s="39" t="s">
        <v>78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12.7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12.75" customHeight="1">
      <c r="A13" s="34"/>
      <c r="B13" s="34"/>
      <c r="C13" s="34"/>
      <c r="D13" s="34"/>
      <c r="E13" s="34"/>
      <c r="F13" s="34"/>
      <c r="G13" s="34"/>
      <c r="H13" s="34"/>
      <c r="I13" s="38" t="s">
        <v>79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12.75" customHeight="1">
      <c r="A14" s="34"/>
      <c r="B14" s="34"/>
      <c r="C14" s="34"/>
      <c r="D14" s="34"/>
      <c r="E14" s="34"/>
      <c r="F14" s="34"/>
      <c r="G14" s="34"/>
      <c r="H14" s="34"/>
      <c r="I14" s="38" t="s">
        <v>80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12.75" customHeight="1">
      <c r="A15" s="34"/>
      <c r="B15" s="34"/>
      <c r="C15" s="34"/>
      <c r="D15" s="34"/>
      <c r="E15" s="34"/>
      <c r="F15" s="34"/>
      <c r="G15" s="34"/>
      <c r="H15" s="34"/>
      <c r="I15" s="38" t="s">
        <v>81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ht="12.75" customHeight="1">
      <c r="A16" s="34"/>
      <c r="B16" s="34"/>
      <c r="C16" s="34"/>
      <c r="D16" s="34"/>
      <c r="E16" s="34"/>
      <c r="F16" s="34"/>
      <c r="G16" s="34"/>
      <c r="H16" s="34"/>
      <c r="I16" s="38" t="s">
        <v>82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12.75" customHeight="1">
      <c r="A17" s="34"/>
      <c r="B17" s="34"/>
      <c r="C17" s="34"/>
      <c r="D17" s="34"/>
      <c r="E17" s="34"/>
      <c r="F17" s="34"/>
      <c r="G17" s="34"/>
      <c r="H17" s="34"/>
      <c r="I17" s="38" t="s">
        <v>83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2.75" customHeight="1">
      <c r="A18" s="34"/>
      <c r="B18" s="34"/>
      <c r="C18" s="34"/>
      <c r="D18" s="34"/>
      <c r="E18" s="34"/>
      <c r="F18" s="34"/>
      <c r="G18" s="34"/>
      <c r="H18" s="34"/>
      <c r="I18" s="38" t="s">
        <v>84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12.75" customHeight="1">
      <c r="A19" s="34"/>
      <c r="B19" s="34"/>
      <c r="C19" s="34"/>
      <c r="D19" s="34"/>
      <c r="E19" s="34"/>
      <c r="F19" s="34"/>
      <c r="G19" s="34"/>
      <c r="H19" s="34"/>
      <c r="I19" s="39" t="s">
        <v>85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12.7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12.75" customHeight="1">
      <c r="A21" s="34"/>
      <c r="B21" s="34"/>
      <c r="C21" s="34"/>
      <c r="D21" s="34"/>
      <c r="E21" s="34"/>
      <c r="F21" s="34"/>
      <c r="G21" s="34"/>
      <c r="H21" s="34"/>
      <c r="I21" s="38" t="s">
        <v>86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12.75" customHeight="1">
      <c r="A22" s="34"/>
      <c r="B22" s="34"/>
      <c r="C22" s="34"/>
      <c r="D22" s="34"/>
      <c r="E22" s="34"/>
      <c r="F22" s="34"/>
      <c r="G22" s="34"/>
      <c r="H22" s="34"/>
      <c r="I22" s="38" t="s">
        <v>87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12.75" customHeight="1">
      <c r="A23" s="34"/>
      <c r="B23" s="34"/>
      <c r="C23" s="34"/>
      <c r="D23" s="34"/>
      <c r="E23" s="34"/>
      <c r="F23" s="34"/>
      <c r="G23" s="34"/>
      <c r="H23" s="34"/>
      <c r="I23" s="38" t="s">
        <v>88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12.75" customHeight="1">
      <c r="A24" s="34"/>
      <c r="B24" s="34"/>
      <c r="C24" s="34"/>
      <c r="D24" s="34"/>
      <c r="E24" s="34"/>
      <c r="F24" s="34"/>
      <c r="G24" s="34"/>
      <c r="H24" s="34"/>
      <c r="I24" s="38" t="s">
        <v>89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12.75" customHeight="1">
      <c r="A25" s="34"/>
      <c r="B25" s="34"/>
      <c r="C25" s="34"/>
      <c r="D25" s="34"/>
      <c r="E25" s="34"/>
      <c r="F25" s="34"/>
      <c r="G25" s="34"/>
      <c r="H25" s="34"/>
      <c r="I25" s="38" t="s">
        <v>90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2.75" customHeight="1">
      <c r="A26" s="34"/>
      <c r="B26" s="34"/>
      <c r="C26" s="34"/>
      <c r="D26" s="34"/>
      <c r="E26" s="34"/>
      <c r="F26" s="34"/>
      <c r="G26" s="34"/>
      <c r="H26" s="34"/>
      <c r="I26" s="39" t="s">
        <v>91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12.7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ht="12.75" customHeight="1">
      <c r="A28" s="40" t="s">
        <v>21</v>
      </c>
      <c r="B28" s="41" t="s">
        <v>22</v>
      </c>
      <c r="C28" s="41" t="s">
        <v>23</v>
      </c>
      <c r="D28" s="41" t="s">
        <v>24</v>
      </c>
      <c r="E28" s="41" t="s">
        <v>25</v>
      </c>
      <c r="F28" s="41" t="s">
        <v>26</v>
      </c>
      <c r="G28" s="41" t="s">
        <v>27</v>
      </c>
      <c r="H28" s="34"/>
      <c r="I28" s="51" t="s">
        <v>92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ht="12.75" customHeight="1">
      <c r="A29" s="40" t="s">
        <v>29</v>
      </c>
      <c r="B29" s="34">
        <f>MIN(Data_Shifted!A:A)</f>
        <v>92</v>
      </c>
      <c r="C29" s="34">
        <f>MIN(Data_Shifted!B:B)</f>
        <v>133</v>
      </c>
      <c r="D29" s="34">
        <f>MIN(Data_Shifted!C:C)</f>
        <v>170</v>
      </c>
      <c r="E29" s="34">
        <f>MIN(Data_Shifted!D:D)</f>
        <v>150</v>
      </c>
      <c r="F29" s="34">
        <f>MIN(Data_Shifted!E:E)</f>
        <v>0</v>
      </c>
      <c r="G29" s="34">
        <f>MIN(Data_Shifted!F:F)</f>
        <v>203</v>
      </c>
      <c r="H29" s="34"/>
      <c r="I29" s="38" t="s">
        <v>93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ht="12.75" customHeight="1">
      <c r="A30" s="40" t="s">
        <v>94</v>
      </c>
      <c r="B30" s="34">
        <f>PERCENTILE(Data_Shifted!A:A,0.25)</f>
        <v>110.5</v>
      </c>
      <c r="C30" s="34">
        <f>PERCENTILE(Data_Shifted!B:B,0.25)</f>
        <v>146</v>
      </c>
      <c r="D30" s="34">
        <f>PERCENTILE(Data_Shifted!C:C,0.25)</f>
        <v>222</v>
      </c>
      <c r="E30" s="34">
        <f>PERCENTILE(Data_Shifted!D:D,0.25)</f>
        <v>174.5</v>
      </c>
      <c r="F30" s="34">
        <f>PERCENTILE(Data_Shifted!E:E,0.25)</f>
        <v>65.25</v>
      </c>
      <c r="G30" s="34">
        <f>PERCENTILE(Data_Shifted!F:F,0.25)</f>
        <v>216</v>
      </c>
      <c r="H30" s="34"/>
      <c r="I30" s="38" t="s">
        <v>95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ht="12.75" customHeight="1">
      <c r="A31" s="40" t="s">
        <v>33</v>
      </c>
      <c r="B31" s="34">
        <f>MEDIAN(Data_Shifted!A:A)</f>
        <v>132.5</v>
      </c>
      <c r="C31" s="34">
        <f>MEDIAN(Data_Shifted!B:B)</f>
        <v>159.5</v>
      </c>
      <c r="D31" s="34">
        <f>MEDIAN(Data_Shifted!C:C)</f>
        <v>232</v>
      </c>
      <c r="E31" s="34">
        <f>MEDIAN(Data_Shifted!D:D)</f>
        <v>185</v>
      </c>
      <c r="F31" s="34">
        <f>MEDIAN(Data_Shifted!E:E)</f>
        <v>73.5</v>
      </c>
      <c r="G31" s="34">
        <f>MEDIAN(Data_Shifted!F:F)</f>
        <v>224</v>
      </c>
      <c r="H31" s="34"/>
      <c r="I31" s="38" t="s">
        <v>96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ht="12.75" customHeight="1">
      <c r="A32" s="40" t="s">
        <v>97</v>
      </c>
      <c r="B32" s="34">
        <f>PERCENTILE(Data_Shifted!A:A,0.75)</f>
        <v>151.5</v>
      </c>
      <c r="C32" s="34">
        <f>PERCENTILE(Data_Shifted!B:B,0.75)</f>
        <v>164.75</v>
      </c>
      <c r="D32" s="34">
        <f>PERCENTILE(Data_Shifted!C:C,0.75)</f>
        <v>239</v>
      </c>
      <c r="E32" s="34">
        <f>PERCENTILE(Data_Shifted!D:D,0.75)</f>
        <v>202.5</v>
      </c>
      <c r="F32" s="34">
        <f>PERCENTILE(Data_Shifted!E:E,0.75)</f>
        <v>83.75</v>
      </c>
      <c r="G32" s="34">
        <f>PERCENTILE(Data_Shifted!F:F,0.75)</f>
        <v>232</v>
      </c>
      <c r="H32" s="34"/>
      <c r="I32" s="38" t="s">
        <v>98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ht="12.75" customHeight="1">
      <c r="A33" s="40" t="s">
        <v>36</v>
      </c>
      <c r="B33" s="34">
        <f>MAX(Data_Shifted!A:A)</f>
        <v>169</v>
      </c>
      <c r="C33" s="34">
        <f>MAX(Data_Shifted!B:B)</f>
        <v>170</v>
      </c>
      <c r="D33" s="34">
        <f>MAX(Data_Shifted!C:C)</f>
        <v>285</v>
      </c>
      <c r="E33" s="34">
        <f>MAX(Data_Shifted!D:D)</f>
        <v>226</v>
      </c>
      <c r="F33" s="34">
        <f>MAX(Data_Shifted!E:E)</f>
        <v>130</v>
      </c>
      <c r="G33" s="34">
        <f>MAX(Data_Shifted!F:F)</f>
        <v>270</v>
      </c>
      <c r="H33" s="34"/>
      <c r="I33" s="38" t="s">
        <v>99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ht="12.75" customHeight="1">
      <c r="A34" s="40" t="s">
        <v>38</v>
      </c>
      <c r="B34" s="34">
        <f t="shared" ref="B34:G34" si="1">B32-B30</f>
        <v>41</v>
      </c>
      <c r="C34" s="34">
        <f t="shared" si="1"/>
        <v>18.75</v>
      </c>
      <c r="D34" s="34">
        <f t="shared" si="1"/>
        <v>17</v>
      </c>
      <c r="E34" s="34">
        <f t="shared" si="1"/>
        <v>28</v>
      </c>
      <c r="F34" s="34">
        <f t="shared" si="1"/>
        <v>18.5</v>
      </c>
      <c r="G34" s="34">
        <f t="shared" si="1"/>
        <v>16</v>
      </c>
      <c r="H34" s="34"/>
      <c r="I34" s="38" t="s">
        <v>100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ht="12.75" customHeight="1">
      <c r="A35" s="40" t="s">
        <v>40</v>
      </c>
      <c r="B35" s="34">
        <f>COUNTIF(Data_Shifted!A:A,"&gt;"&amp;B43)</f>
        <v>0</v>
      </c>
      <c r="C35" s="34">
        <f>COUNTIF(Data_Shifted!B:B,"&gt;"&amp;C43)</f>
        <v>0</v>
      </c>
      <c r="D35" s="34">
        <f>COUNTIF(Data_Shifted!C:C,"&gt;"&amp;D43)</f>
        <v>2</v>
      </c>
      <c r="E35" s="34">
        <f>COUNTIF(Data_Shifted!D:D,"&gt;"&amp;E43)</f>
        <v>0</v>
      </c>
      <c r="F35" s="34">
        <f>COUNTIF(Data_Shifted!E:E,"&gt;"&amp;F43)</f>
        <v>2</v>
      </c>
      <c r="G35" s="34">
        <f>COUNTIF(Data_Shifted!F:F,"&gt;"&amp;G43)</f>
        <v>1</v>
      </c>
      <c r="H35" s="34"/>
      <c r="I35" s="38" t="s">
        <v>101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ht="12.75" customHeight="1">
      <c r="A36" s="40" t="s">
        <v>42</v>
      </c>
      <c r="B36" s="34">
        <f>COUNTIF(Data_Shifted!A:A,"&lt;"&amp;B44)</f>
        <v>0</v>
      </c>
      <c r="C36" s="34">
        <f>COUNTIF(Data_Shifted!B:B,"&lt;"&amp;C44)</f>
        <v>0</v>
      </c>
      <c r="D36" s="34">
        <f>COUNTIF(Data_Shifted!C:C,"&lt;"&amp;D44)</f>
        <v>1</v>
      </c>
      <c r="E36" s="34">
        <f>COUNTIF(Data_Shifted!D:D,"&lt;"&amp;E44)</f>
        <v>0</v>
      </c>
      <c r="F36" s="34">
        <f>COUNTIF(Data_Shifted!E:E,"&lt;"&amp;F44)</f>
        <v>2</v>
      </c>
      <c r="G36" s="34">
        <f>COUNTIF(Data_Shifted!F:F,"&lt;"&amp;G44)</f>
        <v>0</v>
      </c>
      <c r="H36" s="34"/>
      <c r="I36" s="39" t="s">
        <v>102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ht="12.75" customHeight="1">
      <c r="A37" s="40" t="s">
        <v>103</v>
      </c>
      <c r="B37" s="34">
        <f>shift</f>
        <v>140</v>
      </c>
      <c r="C37" s="34">
        <f>shift</f>
        <v>140</v>
      </c>
      <c r="D37" s="34">
        <f>shift</f>
        <v>140</v>
      </c>
      <c r="E37" s="34">
        <f>shift</f>
        <v>140</v>
      </c>
      <c r="F37" s="34">
        <f>shift</f>
        <v>140</v>
      </c>
      <c r="G37" s="34">
        <f>shift</f>
        <v>140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ht="12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ht="12.75" customHeight="1">
      <c r="A39" s="42" t="s">
        <v>44</v>
      </c>
      <c r="B39" s="43"/>
      <c r="C39" s="43"/>
      <c r="D39" s="43"/>
      <c r="E39" s="43"/>
      <c r="F39" s="43"/>
      <c r="G39" s="43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ht="12.75" customHeight="1">
      <c r="A40" s="40" t="s">
        <v>45</v>
      </c>
      <c r="B40" s="34">
        <f t="shared" ref="B40:G40" si="2">B31-B30</f>
        <v>22</v>
      </c>
      <c r="C40" s="34">
        <f t="shared" si="2"/>
        <v>13.5</v>
      </c>
      <c r="D40" s="34">
        <f t="shared" si="2"/>
        <v>10</v>
      </c>
      <c r="E40" s="34">
        <f t="shared" si="2"/>
        <v>10.5</v>
      </c>
      <c r="F40" s="34">
        <f t="shared" si="2"/>
        <v>8.25</v>
      </c>
      <c r="G40" s="34">
        <f t="shared" si="2"/>
        <v>8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2.75" customHeight="1">
      <c r="A41" s="40" t="s">
        <v>46</v>
      </c>
      <c r="B41" s="34">
        <f t="shared" ref="B41:G41" si="3">B32-B31</f>
        <v>19</v>
      </c>
      <c r="C41" s="34">
        <f t="shared" si="3"/>
        <v>5.25</v>
      </c>
      <c r="D41" s="34">
        <f t="shared" si="3"/>
        <v>7</v>
      </c>
      <c r="E41" s="34">
        <f t="shared" si="3"/>
        <v>17.5</v>
      </c>
      <c r="F41" s="34">
        <f t="shared" si="3"/>
        <v>10.25</v>
      </c>
      <c r="G41" s="34">
        <f t="shared" si="3"/>
        <v>8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ht="12.75" customHeight="1">
      <c r="A42" s="42" t="s">
        <v>47</v>
      </c>
      <c r="B42" s="43"/>
      <c r="C42" s="43"/>
      <c r="D42" s="43"/>
      <c r="E42" s="43"/>
      <c r="F42" s="43"/>
      <c r="G42" s="43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12.75" customHeight="1">
      <c r="A43" s="40" t="s">
        <v>104</v>
      </c>
      <c r="B43" s="34">
        <f t="shared" ref="B43:G43" si="4">B32+1.5*B34</f>
        <v>213</v>
      </c>
      <c r="C43" s="34">
        <f t="shared" si="4"/>
        <v>192.875</v>
      </c>
      <c r="D43" s="34">
        <f t="shared" si="4"/>
        <v>264.5</v>
      </c>
      <c r="E43" s="34">
        <f t="shared" si="4"/>
        <v>244.5</v>
      </c>
      <c r="F43" s="34">
        <f t="shared" si="4"/>
        <v>111.5</v>
      </c>
      <c r="G43" s="34">
        <f t="shared" si="4"/>
        <v>256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2.75" customHeight="1">
      <c r="A44" s="40" t="s">
        <v>105</v>
      </c>
      <c r="B44" s="34">
        <f t="shared" ref="B44:G44" si="5">B30-1.5*B34</f>
        <v>49</v>
      </c>
      <c r="C44" s="34">
        <f t="shared" si="5"/>
        <v>117.875</v>
      </c>
      <c r="D44" s="34">
        <f t="shared" si="5"/>
        <v>196.5</v>
      </c>
      <c r="E44" s="34">
        <f t="shared" si="5"/>
        <v>132.5</v>
      </c>
      <c r="F44" s="34">
        <f t="shared" si="5"/>
        <v>37.5</v>
      </c>
      <c r="G44" s="34">
        <f t="shared" si="5"/>
        <v>192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ht="12.75" customHeight="1">
      <c r="A45" s="40" t="s">
        <v>50</v>
      </c>
      <c r="B45" s="34">
        <f t="shared" ref="B45:G45" si="6">MIN(B43,B33)</f>
        <v>169</v>
      </c>
      <c r="C45" s="34">
        <f t="shared" si="6"/>
        <v>170</v>
      </c>
      <c r="D45" s="34">
        <f t="shared" si="6"/>
        <v>264.5</v>
      </c>
      <c r="E45" s="34">
        <f t="shared" si="6"/>
        <v>226</v>
      </c>
      <c r="F45" s="34">
        <f t="shared" si="6"/>
        <v>111.5</v>
      </c>
      <c r="G45" s="34">
        <f t="shared" si="6"/>
        <v>256</v>
      </c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12.75" customHeight="1">
      <c r="A46" s="40" t="s">
        <v>51</v>
      </c>
      <c r="B46" s="34">
        <f t="shared" ref="B46:G46" si="7">MAX(B29,B44)</f>
        <v>92</v>
      </c>
      <c r="C46" s="34">
        <f t="shared" si="7"/>
        <v>133</v>
      </c>
      <c r="D46" s="34">
        <f t="shared" si="7"/>
        <v>196.5</v>
      </c>
      <c r="E46" s="34">
        <f t="shared" si="7"/>
        <v>150</v>
      </c>
      <c r="F46" s="34">
        <f t="shared" si="7"/>
        <v>37.5</v>
      </c>
      <c r="G46" s="34">
        <f t="shared" si="7"/>
        <v>203</v>
      </c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ht="12.75" customHeight="1">
      <c r="A47" s="40" t="s">
        <v>106</v>
      </c>
      <c r="B47" s="34">
        <f t="shared" ref="B47:G47" si="8">B45-B32</f>
        <v>17.5</v>
      </c>
      <c r="C47" s="34">
        <f t="shared" si="8"/>
        <v>5.25</v>
      </c>
      <c r="D47" s="34">
        <f t="shared" si="8"/>
        <v>25.5</v>
      </c>
      <c r="E47" s="34">
        <f t="shared" si="8"/>
        <v>23.5</v>
      </c>
      <c r="F47" s="34">
        <f t="shared" si="8"/>
        <v>27.75</v>
      </c>
      <c r="G47" s="34">
        <f t="shared" si="8"/>
        <v>24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ht="12.75" customHeight="1">
      <c r="A48" s="40" t="s">
        <v>107</v>
      </c>
      <c r="B48" s="34">
        <f t="shared" ref="B48:G48" si="9">B30-B46</f>
        <v>18.5</v>
      </c>
      <c r="C48" s="34">
        <f t="shared" si="9"/>
        <v>13</v>
      </c>
      <c r="D48" s="34">
        <f t="shared" si="9"/>
        <v>25.5</v>
      </c>
      <c r="E48" s="34">
        <f t="shared" si="9"/>
        <v>24.5</v>
      </c>
      <c r="F48" s="34">
        <f t="shared" si="9"/>
        <v>27.75</v>
      </c>
      <c r="G48" s="34">
        <f t="shared" si="9"/>
        <v>13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ht="12.75" customHeight="1">
      <c r="A49" s="42" t="s">
        <v>54</v>
      </c>
      <c r="B49" s="43"/>
      <c r="C49" s="43"/>
      <c r="D49" s="43"/>
      <c r="E49" s="43"/>
      <c r="F49" s="43"/>
      <c r="G49" s="43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ht="12.75" customHeight="1">
      <c r="A50" s="40" t="s">
        <v>36</v>
      </c>
      <c r="B50" s="34" t="str">
        <f t="shared" ref="B50:G50" si="10">IF(B35&gt;0,B33,NA())</f>
        <v>#N/A</v>
      </c>
      <c r="C50" s="34" t="str">
        <f t="shared" si="10"/>
        <v>#N/A</v>
      </c>
      <c r="D50" s="34">
        <f t="shared" si="10"/>
        <v>285</v>
      </c>
      <c r="E50" s="34" t="str">
        <f t="shared" si="10"/>
        <v>#N/A</v>
      </c>
      <c r="F50" s="34">
        <f t="shared" si="10"/>
        <v>130</v>
      </c>
      <c r="G50" s="34">
        <f t="shared" si="10"/>
        <v>270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ht="12.75" customHeight="1">
      <c r="A51" s="40" t="s">
        <v>29</v>
      </c>
      <c r="B51" s="34" t="str">
        <f t="shared" ref="B51:G51" si="11">IF(B36&gt;0,B29,NA())</f>
        <v>#N/A</v>
      </c>
      <c r="C51" s="34" t="str">
        <f t="shared" si="11"/>
        <v>#N/A</v>
      </c>
      <c r="D51" s="34">
        <f t="shared" si="11"/>
        <v>170</v>
      </c>
      <c r="E51" s="34" t="str">
        <f t="shared" si="11"/>
        <v>#N/A</v>
      </c>
      <c r="F51" s="34">
        <f t="shared" si="11"/>
        <v>0</v>
      </c>
      <c r="G51" s="34" t="str">
        <f t="shared" si="11"/>
        <v>#N/A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ht="12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ht="12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ht="12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ht="12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ht="12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ht="12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ht="12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ht="12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ht="12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ht="12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ht="12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ht="12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ht="12.7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ht="12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ht="12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ht="12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ht="12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ht="12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ht="12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ht="12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ht="12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ht="12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ht="12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ht="12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ht="12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ht="12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ht="12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ht="12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ht="12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2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ht="12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ht="12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2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ht="12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12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ht="12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ht="12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ht="12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ht="12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ht="12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ht="12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ht="12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ht="12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ht="12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ht="12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ht="12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ht="12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ht="12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ht="12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ht="12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ht="12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ht="12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ht="12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ht="12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ht="12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ht="12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ht="12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ht="12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ht="12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ht="12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ht="12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ht="12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ht="12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ht="12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ht="12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ht="12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ht="12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ht="12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ht="12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2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ht="12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ht="12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2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ht="12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12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ht="12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ht="12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ht="12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ht="12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ht="12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ht="12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ht="12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ht="12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ht="12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ht="12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ht="12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ht="12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ht="12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ht="12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ht="12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ht="12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ht="12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ht="12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ht="12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ht="12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ht="12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ht="12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ht="12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ht="12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ht="12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ht="12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ht="12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ht="12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ht="12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ht="12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ht="12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ht="12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ht="12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ht="12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ht="12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ht="12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ht="12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ht="12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ht="12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ht="12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ht="12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ht="12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ht="12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ht="12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ht="12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ht="12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ht="12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ht="12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ht="12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ht="12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ht="12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ht="12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ht="12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ht="12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ht="12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ht="12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ht="12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ht="12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ht="12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ht="12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ht="12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ht="12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ht="12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ht="12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ht="12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ht="12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ht="12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ht="12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ht="12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ht="12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ht="12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ht="12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ht="12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ht="12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ht="12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ht="12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ht="12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ht="12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ht="12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ht="12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ht="12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ht="12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ht="12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ht="12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ht="12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ht="12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ht="12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ht="12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ht="12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ht="12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ht="12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ht="12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ht="12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ht="12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ht="12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ht="12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ht="12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ht="12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ht="12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ht="12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ht="12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ht="12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ht="12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ht="12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ht="12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ht="12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ht="12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ht="12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ht="12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ht="12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ht="12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ht="12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ht="12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ht="12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ht="12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ht="12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ht="12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ht="12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ht="12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ht="12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ht="12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ht="12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ht="12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ht="12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ht="12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ht="12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ht="12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ht="12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ht="12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ht="12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ht="12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ht="12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ht="12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ht="12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ht="12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ht="12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ht="12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ht="12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ht="12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ht="12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ht="12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ht="12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ht="12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ht="12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ht="12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ht="12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ht="12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ht="12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ht="12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ht="12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ht="12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ht="12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ht="12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ht="12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ht="12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ht="12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ht="12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ht="12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ht="12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ht="12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ht="12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ht="12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ht="12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ht="12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ht="12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ht="12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ht="12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ht="12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ht="12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ht="12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ht="12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ht="12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ht="12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ht="12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ht="12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ht="12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ht="12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ht="12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ht="12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ht="12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ht="12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ht="12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ht="12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ht="12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ht="12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ht="12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ht="12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ht="12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ht="12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ht="12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ht="12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ht="12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ht="12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ht="12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ht="12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ht="12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ht="12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ht="12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ht="12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ht="12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ht="12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ht="12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ht="12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ht="12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ht="12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ht="12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ht="12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ht="12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ht="12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ht="12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ht="12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ht="12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ht="12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ht="12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ht="12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ht="12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ht="12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ht="12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ht="12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ht="12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ht="12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ht="12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ht="12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ht="12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ht="12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ht="12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ht="12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ht="12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ht="12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ht="12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ht="12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ht="12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ht="12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ht="12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ht="12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ht="12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ht="12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ht="12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ht="12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ht="12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ht="12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ht="12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ht="12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ht="12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ht="12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ht="12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ht="12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ht="12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ht="12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ht="12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ht="12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ht="12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ht="12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ht="12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ht="12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ht="12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ht="12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ht="12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ht="12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ht="12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ht="12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ht="12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ht="12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ht="12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ht="12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ht="12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ht="12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ht="12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ht="12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ht="12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ht="12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ht="12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ht="12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ht="12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ht="12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ht="12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ht="12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ht="12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ht="12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ht="12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ht="12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ht="12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ht="12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ht="12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ht="12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ht="12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ht="12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ht="12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ht="12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ht="12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ht="12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ht="12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ht="12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ht="12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ht="12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ht="12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ht="12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ht="12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ht="12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ht="12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ht="12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ht="12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ht="12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ht="12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ht="12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ht="12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ht="12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ht="12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ht="12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ht="12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ht="12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ht="12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ht="12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ht="12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ht="12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ht="12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ht="12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ht="12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ht="12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ht="12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ht="12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ht="12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ht="12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ht="12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ht="12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ht="12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ht="12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ht="12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ht="12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ht="12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ht="12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ht="12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ht="12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ht="12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ht="12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ht="12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ht="12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ht="12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ht="12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ht="12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ht="12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ht="12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ht="12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ht="12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ht="12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ht="12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ht="12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ht="12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ht="12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ht="12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ht="12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ht="12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ht="12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ht="12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ht="12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ht="12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ht="12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ht="12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ht="12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ht="12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ht="12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ht="12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ht="12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ht="12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ht="12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ht="12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ht="12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ht="12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ht="12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ht="12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ht="12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ht="12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ht="12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ht="12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ht="12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ht="12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ht="12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ht="12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ht="12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ht="12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ht="12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ht="12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ht="12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ht="12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ht="12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ht="12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ht="12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ht="12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ht="12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ht="12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ht="12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ht="12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ht="12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ht="12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ht="12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ht="12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ht="12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ht="12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ht="12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ht="12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ht="12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ht="12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ht="12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ht="12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ht="12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ht="12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ht="12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ht="12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ht="12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ht="12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ht="12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ht="12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ht="12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ht="12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ht="12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ht="12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ht="12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ht="12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ht="12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ht="12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ht="12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ht="12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ht="12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ht="12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ht="12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ht="12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ht="12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ht="12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ht="12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ht="12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ht="12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ht="12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ht="12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ht="12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ht="12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ht="12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ht="12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ht="12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ht="12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ht="12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ht="12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ht="12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ht="12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ht="12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ht="12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ht="12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ht="12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ht="12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ht="12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ht="12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ht="12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ht="12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ht="12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ht="12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ht="12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ht="12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ht="12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ht="12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ht="12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ht="12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ht="12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ht="12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ht="12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ht="12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ht="12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ht="12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ht="12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ht="12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ht="12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ht="12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ht="12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ht="12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ht="12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ht="12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ht="12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ht="12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ht="12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ht="12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ht="12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ht="12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ht="12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ht="12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ht="12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ht="12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ht="12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ht="12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ht="12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ht="12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ht="12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ht="12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ht="12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ht="12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ht="12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ht="12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ht="12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ht="12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ht="12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ht="12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ht="12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ht="12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ht="12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ht="12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ht="12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ht="12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ht="12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ht="12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ht="12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ht="12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ht="12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ht="12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ht="12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ht="12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ht="12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ht="12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ht="12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ht="12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ht="12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ht="12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ht="12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ht="12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ht="12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ht="12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ht="12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ht="12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ht="12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ht="12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ht="12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ht="12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ht="12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ht="12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ht="12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ht="12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ht="12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ht="12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ht="12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ht="12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ht="12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ht="12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ht="12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ht="12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ht="12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ht="12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ht="12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ht="12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ht="12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ht="12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ht="12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ht="12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ht="12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ht="12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ht="12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ht="12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ht="12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ht="12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ht="12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ht="12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ht="12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ht="12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ht="12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ht="12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ht="12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ht="12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ht="12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ht="12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ht="12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ht="12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ht="12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ht="12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ht="12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ht="12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ht="12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ht="12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ht="12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ht="12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ht="12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ht="12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ht="12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ht="12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ht="12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ht="12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ht="12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ht="12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ht="12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ht="12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ht="12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ht="12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ht="12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ht="12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ht="12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ht="12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ht="12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ht="12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ht="12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ht="12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ht="12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ht="12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ht="12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ht="12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ht="12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ht="12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ht="12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ht="12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ht="12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ht="12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ht="12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ht="12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ht="12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ht="12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ht="12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ht="12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ht="12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ht="12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ht="12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ht="12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ht="12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ht="12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ht="12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ht="12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ht="12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ht="12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ht="12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ht="12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ht="12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ht="12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ht="12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ht="12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ht="12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ht="12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ht="12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ht="12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ht="12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ht="12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ht="12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ht="12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ht="12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ht="12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ht="12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ht="12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ht="12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ht="12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ht="12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ht="12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ht="12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ht="12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ht="12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ht="12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ht="12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ht="12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ht="12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ht="12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ht="12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ht="12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ht="12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ht="12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ht="12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ht="12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ht="12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ht="12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ht="12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ht="12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ht="12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ht="12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ht="12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ht="12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ht="12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ht="12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ht="12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ht="12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ht="12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ht="12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ht="12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ht="12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ht="12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ht="12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ht="12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ht="12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ht="12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ht="12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ht="12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ht="12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ht="12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ht="12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ht="12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ht="12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ht="12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ht="12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ht="12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ht="12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ht="12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ht="12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ht="12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ht="12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ht="12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ht="12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ht="12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ht="12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ht="12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ht="12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ht="12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ht="12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ht="12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ht="12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ht="12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ht="12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ht="12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ht="12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ht="12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ht="12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ht="12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ht="12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ht="12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ht="12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ht="12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ht="12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ht="12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ht="12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ht="12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ht="12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ht="12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ht="12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ht="12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ht="12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ht="12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ht="12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ht="12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ht="12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ht="12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ht="12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ht="12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ht="12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ht="12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ht="12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ht="12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ht="12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ht="12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ht="12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ht="12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ht="12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ht="12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ht="12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ht="12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ht="12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ht="12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ht="12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ht="12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ht="12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ht="12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ht="12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ht="12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ht="12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ht="12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ht="12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ht="12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ht="12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ht="12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ht="12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ht="12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ht="12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ht="12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ht="12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ht="12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ht="12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ht="12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ht="12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ht="12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ht="12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ht="12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ht="12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ht="12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ht="12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ht="12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ht="12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ht="12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ht="12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ht="12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ht="12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ht="12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ht="12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ht="12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ht="12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ht="12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ht="12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ht="12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ht="12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ht="12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ht="12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ht="12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ht="12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ht="12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ht="12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ht="12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ht="12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ht="12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ht="12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ht="12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ht="12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ht="12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ht="12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ht="12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ht="12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ht="12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ht="12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ht="12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ht="12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ht="12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ht="12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ht="12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ht="12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ht="12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ht="12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ht="12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ht="12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ht="12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ht="12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ht="12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ht="12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ht="12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ht="12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ht="12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ht="12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ht="12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ht="12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ht="12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ht="12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ht="12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ht="12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ht="12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ht="12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ht="12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ht="12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ht="12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ht="12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ht="12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ht="12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ht="12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ht="12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ht="12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ht="12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ht="12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ht="12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ht="12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ht="12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ht="12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ht="12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ht="12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ht="12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ht="12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ht="12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ht="12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ht="12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ht="12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ht="12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ht="12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ht="12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ht="12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ht="12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ht="12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ht="12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ht="12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ht="12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ht="12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ht="12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ht="12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ht="12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ht="12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ht="12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ht="12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ht="12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ht="12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ht="12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ht="12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ht="12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ht="12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ht="12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3">
    <mergeCell ref="E2:G2"/>
    <mergeCell ref="E1:G1"/>
    <mergeCell ref="A1:C2"/>
  </mergeCells>
  <hyperlinks>
    <hyperlink r:id="rId1" ref="E2"/>
  </hyperlinks>
  <printOptions horizontalCentered="1"/>
  <pageMargins bottom="0.5" footer="0.0" header="0.0" left="0.5" right="0.5" top="0.5"/>
  <pageSetup fitToHeight="0" orientation="portrait"/>
  <headerFooter>
    <oddFooter>&amp;L01+049https://www.vertex42.com/ExcelTemplates/box-whisker-plot.html&amp;R01+048© 2009 Vertex42 LLC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6" width="8.63"/>
    <col customWidth="1" min="7" max="7" width="5.0"/>
    <col customWidth="1" min="8" max="26" width="8.63"/>
  </cols>
  <sheetData>
    <row r="1" ht="12.75" customHeight="1">
      <c r="A1" s="52">
        <f t="shared" ref="A1:F1" si="1">IF(OFFSET(INDIRECT("Data!A1"),ROW()-1,COLUMN()-1,1,1)="","",$I$10+OFFSET(INDIRECT("Data!A1"),ROW()-1,COLUMN()-1,1,1))</f>
        <v>99</v>
      </c>
      <c r="B1" s="52">
        <f t="shared" si="1"/>
        <v>168</v>
      </c>
      <c r="C1" s="52">
        <f t="shared" si="1"/>
        <v>242</v>
      </c>
      <c r="D1" s="52">
        <f t="shared" si="1"/>
        <v>182</v>
      </c>
      <c r="E1" s="52">
        <f t="shared" si="1"/>
        <v>88</v>
      </c>
      <c r="F1" s="52" t="str">
        <f t="shared" si="1"/>
        <v/>
      </c>
    </row>
    <row r="2" ht="12.75" customHeight="1">
      <c r="A2" s="52">
        <f t="shared" ref="A2:F2" si="2">IF(OFFSET(INDIRECT("Data!A1"),ROW()-1,COLUMN()-1,1,1)="","",$I$10+OFFSET(INDIRECT("Data!A1"),ROW()-1,COLUMN()-1,1,1))</f>
        <v>133</v>
      </c>
      <c r="B2" s="52">
        <f t="shared" si="2"/>
        <v>167</v>
      </c>
      <c r="C2" s="52">
        <f t="shared" si="2"/>
        <v>239</v>
      </c>
      <c r="D2" s="52">
        <f t="shared" si="2"/>
        <v>167</v>
      </c>
      <c r="E2" s="52">
        <f t="shared" si="2"/>
        <v>87</v>
      </c>
      <c r="F2" s="52" t="str">
        <f t="shared" si="2"/>
        <v/>
      </c>
      <c r="H2" s="53"/>
      <c r="I2" s="2"/>
      <c r="J2" s="3"/>
    </row>
    <row r="3" ht="12.75" customHeight="1">
      <c r="A3" s="52">
        <f t="shared" ref="A3:F3" si="3">IF(OFFSET(INDIRECT("Data!A1"),ROW()-1,COLUMN()-1,1,1)="","",$I$10+OFFSET(INDIRECT("Data!A1"),ROW()-1,COLUMN()-1,1,1))</f>
        <v>128</v>
      </c>
      <c r="B3" s="52">
        <f t="shared" si="3"/>
        <v>164</v>
      </c>
      <c r="C3" s="52">
        <f t="shared" si="3"/>
        <v>242</v>
      </c>
      <c r="D3" s="52">
        <f t="shared" si="3"/>
        <v>189</v>
      </c>
      <c r="E3" s="52">
        <f t="shared" si="3"/>
        <v>84</v>
      </c>
      <c r="F3" s="52" t="str">
        <f t="shared" si="3"/>
        <v/>
      </c>
      <c r="H3" s="54"/>
      <c r="J3" s="55"/>
    </row>
    <row r="4" ht="12.75" customHeight="1">
      <c r="A4" s="52">
        <f t="shared" ref="A4:F4" si="4">IF(OFFSET(INDIRECT("Data!A1"),ROW()-1,COLUMN()-1,1,1)="","",$I$10+OFFSET(INDIRECT("Data!A1"),ROW()-1,COLUMN()-1,1,1))</f>
        <v>92</v>
      </c>
      <c r="B4" s="52">
        <f t="shared" si="4"/>
        <v>168</v>
      </c>
      <c r="C4" s="52">
        <f t="shared" si="4"/>
        <v>240</v>
      </c>
      <c r="D4" s="52">
        <f t="shared" si="4"/>
        <v>198</v>
      </c>
      <c r="E4" s="52">
        <f t="shared" si="4"/>
        <v>88</v>
      </c>
      <c r="F4" s="52" t="str">
        <f t="shared" si="4"/>
        <v/>
      </c>
      <c r="H4" s="54"/>
      <c r="J4" s="55"/>
    </row>
    <row r="5" ht="12.75" customHeight="1">
      <c r="A5" s="52">
        <f t="shared" ref="A5:F5" si="5">IF(OFFSET(INDIRECT("Data!A1"),ROW()-1,COLUMN()-1,1,1)="","",$I$10+OFFSET(INDIRECT("Data!A1"),ROW()-1,COLUMN()-1,1,1))</f>
        <v>114</v>
      </c>
      <c r="B5" s="52">
        <f t="shared" si="5"/>
        <v>166</v>
      </c>
      <c r="C5" s="52">
        <f t="shared" si="5"/>
        <v>246</v>
      </c>
      <c r="D5" s="52">
        <f t="shared" si="5"/>
        <v>169</v>
      </c>
      <c r="E5" s="52">
        <f t="shared" si="5"/>
        <v>86</v>
      </c>
      <c r="F5" s="52" t="str">
        <f t="shared" si="5"/>
        <v/>
      </c>
      <c r="H5" s="10"/>
      <c r="I5" s="11"/>
      <c r="J5" s="12"/>
    </row>
    <row r="6" ht="12.75" customHeight="1">
      <c r="A6" s="52">
        <f t="shared" ref="A6:F6" si="6">IF(OFFSET(INDIRECT("Data!A1"),ROW()-1,COLUMN()-1,1,1)="","",$I$10+OFFSET(INDIRECT("Data!A1"),ROW()-1,COLUMN()-1,1,1))</f>
        <v>110</v>
      </c>
      <c r="B6" s="52">
        <f t="shared" si="6"/>
        <v>153</v>
      </c>
      <c r="C6" s="52">
        <f t="shared" si="6"/>
        <v>231</v>
      </c>
      <c r="D6" s="52">
        <f t="shared" si="6"/>
        <v>185</v>
      </c>
      <c r="E6" s="52">
        <f t="shared" si="6"/>
        <v>73</v>
      </c>
      <c r="F6" s="52">
        <f t="shared" si="6"/>
        <v>223</v>
      </c>
      <c r="H6" s="56" t="s">
        <v>1</v>
      </c>
      <c r="I6" s="11"/>
      <c r="J6" s="11"/>
    </row>
    <row r="7" ht="12.75" customHeight="1">
      <c r="A7" s="52">
        <f t="shared" ref="A7:F7" si="7">IF(OFFSET(INDIRECT("Data!A1"),ROW()-1,COLUMN()-1,1,1)="","",$I$10+OFFSET(INDIRECT("Data!A1"),ROW()-1,COLUMN()-1,1,1))</f>
        <v>152</v>
      </c>
      <c r="B7" s="52">
        <f t="shared" si="7"/>
        <v>145</v>
      </c>
      <c r="C7" s="52">
        <f t="shared" si="7"/>
        <v>222</v>
      </c>
      <c r="D7" s="52">
        <f t="shared" si="7"/>
        <v>183</v>
      </c>
      <c r="E7" s="52">
        <f t="shared" si="7"/>
        <v>65</v>
      </c>
      <c r="F7" s="52">
        <f t="shared" si="7"/>
        <v>215</v>
      </c>
    </row>
    <row r="8" ht="12.75" customHeight="1">
      <c r="A8" s="52">
        <f t="shared" ref="A8:F8" si="8">IF(OFFSET(INDIRECT("Data!A1"),ROW()-1,COLUMN()-1,1,1)="","",$I$10+OFFSET(INDIRECT("Data!A1"),ROW()-1,COLUMN()-1,1,1))</f>
        <v>113</v>
      </c>
      <c r="B8" s="52">
        <f t="shared" si="8"/>
        <v>146</v>
      </c>
      <c r="C8" s="52">
        <f t="shared" si="8"/>
        <v>224</v>
      </c>
      <c r="D8" s="52">
        <f t="shared" si="8"/>
        <v>168</v>
      </c>
      <c r="E8" s="52">
        <f t="shared" si="8"/>
        <v>66</v>
      </c>
      <c r="F8" s="52">
        <f t="shared" si="8"/>
        <v>216</v>
      </c>
    </row>
    <row r="9" ht="12.75" customHeight="1">
      <c r="A9" s="52">
        <f t="shared" ref="A9:F9" si="9">IF(OFFSET(INDIRECT("Data!A1"),ROW()-1,COLUMN()-1,1,1)="","",$I$10+OFFSET(INDIRECT("Data!A1"),ROW()-1,COLUMN()-1,1,1))</f>
        <v>112</v>
      </c>
      <c r="B9" s="52">
        <f t="shared" si="9"/>
        <v>142</v>
      </c>
      <c r="C9" s="52">
        <f t="shared" si="9"/>
        <v>215</v>
      </c>
      <c r="D9" s="52">
        <f t="shared" si="9"/>
        <v>180</v>
      </c>
      <c r="E9" s="52">
        <f t="shared" si="9"/>
        <v>62</v>
      </c>
      <c r="F9" s="52">
        <f t="shared" si="9"/>
        <v>212</v>
      </c>
    </row>
    <row r="10" ht="12.75" customHeight="1">
      <c r="A10" s="52">
        <f t="shared" ref="A10:F10" si="10">IF(OFFSET(INDIRECT("Data!A1"),ROW()-1,COLUMN()-1,1,1)="","",$I$10+OFFSET(INDIRECT("Data!A1"),ROW()-1,COLUMN()-1,1,1))</f>
        <v>103</v>
      </c>
      <c r="B10" s="52">
        <f t="shared" si="10"/>
        <v>154</v>
      </c>
      <c r="C10" s="52">
        <f t="shared" si="10"/>
        <v>233</v>
      </c>
      <c r="D10" s="52">
        <f t="shared" si="10"/>
        <v>166</v>
      </c>
      <c r="E10" s="52">
        <f t="shared" si="10"/>
        <v>74</v>
      </c>
      <c r="F10" s="52">
        <f t="shared" si="10"/>
        <v>224</v>
      </c>
      <c r="H10" s="57" t="s">
        <v>108</v>
      </c>
      <c r="I10" s="58">
        <f>ABS(MIN(0,MIN(Data!A1:F48)))</f>
        <v>140</v>
      </c>
    </row>
    <row r="11" ht="12.75" customHeight="1">
      <c r="A11" s="52">
        <f t="shared" ref="A11:F11" si="11">IF(OFFSET(INDIRECT("Data!A1"),ROW()-1,COLUMN()-1,1,1)="","",$I$10+OFFSET(INDIRECT("Data!A1"),ROW()-1,COLUMN()-1,1,1))</f>
        <v>149</v>
      </c>
      <c r="B11" s="52">
        <f t="shared" si="11"/>
        <v>159</v>
      </c>
      <c r="C11" s="52">
        <f t="shared" si="11"/>
        <v>238</v>
      </c>
      <c r="D11" s="52">
        <f t="shared" si="11"/>
        <v>182</v>
      </c>
      <c r="E11" s="52">
        <f t="shared" si="11"/>
        <v>79</v>
      </c>
      <c r="F11" s="52">
        <f t="shared" si="11"/>
        <v>229</v>
      </c>
    </row>
    <row r="12" ht="12.75" customHeight="1">
      <c r="A12" s="52">
        <f t="shared" ref="A12:F12" si="12">IF(OFFSET(INDIRECT("Data!A1"),ROW()-1,COLUMN()-1,1,1)="","",$I$10+OFFSET(INDIRECT("Data!A1"),ROW()-1,COLUMN()-1,1,1))</f>
        <v>92</v>
      </c>
      <c r="B12" s="52">
        <f t="shared" si="12"/>
        <v>160</v>
      </c>
      <c r="C12" s="52">
        <f t="shared" si="12"/>
        <v>237</v>
      </c>
      <c r="D12" s="52">
        <f t="shared" si="12"/>
        <v>204</v>
      </c>
      <c r="E12" s="52">
        <f t="shared" si="12"/>
        <v>80</v>
      </c>
      <c r="F12" s="52">
        <f t="shared" si="12"/>
        <v>230</v>
      </c>
      <c r="H12" s="36" t="s">
        <v>2</v>
      </c>
      <c r="I12" s="37"/>
      <c r="J12" s="37"/>
      <c r="K12" s="37"/>
      <c r="L12" s="37"/>
    </row>
    <row r="13" ht="12.75" customHeight="1">
      <c r="A13" s="52">
        <f t="shared" ref="A13:F13" si="13">IF(OFFSET(INDIRECT("Data!A1"),ROW()-1,COLUMN()-1,1,1)="","",$I$10+OFFSET(INDIRECT("Data!A1"),ROW()-1,COLUMN()-1,1,1))</f>
        <v>147</v>
      </c>
      <c r="B13" s="52">
        <f t="shared" si="13"/>
        <v>162</v>
      </c>
      <c r="C13" s="52">
        <f t="shared" si="13"/>
        <v>239</v>
      </c>
      <c r="D13" s="52">
        <f t="shared" si="13"/>
        <v>200</v>
      </c>
      <c r="E13" s="52">
        <f t="shared" si="13"/>
        <v>82</v>
      </c>
      <c r="F13" s="52">
        <f t="shared" si="13"/>
        <v>232</v>
      </c>
      <c r="H13" s="38" t="s">
        <v>109</v>
      </c>
    </row>
    <row r="14" ht="12.75" customHeight="1">
      <c r="A14" s="52">
        <f t="shared" ref="A14:F14" si="14">IF(OFFSET(INDIRECT("Data!A1"),ROW()-1,COLUMN()-1,1,1)="","",$I$10+OFFSET(INDIRECT("Data!A1"),ROW()-1,COLUMN()-1,1,1))</f>
        <v>138</v>
      </c>
      <c r="B14" s="52">
        <f t="shared" si="14"/>
        <v>165</v>
      </c>
      <c r="C14" s="52">
        <f t="shared" si="14"/>
        <v>236</v>
      </c>
      <c r="D14" s="52">
        <f t="shared" si="14"/>
        <v>166</v>
      </c>
      <c r="E14" s="52">
        <f t="shared" si="14"/>
        <v>85</v>
      </c>
      <c r="F14" s="52">
        <f t="shared" si="14"/>
        <v>235</v>
      </c>
      <c r="H14" s="38" t="s">
        <v>110</v>
      </c>
    </row>
    <row r="15" ht="12.75" customHeight="1">
      <c r="A15" s="52">
        <f t="shared" ref="A15:F15" si="15">IF(OFFSET(INDIRECT("Data!A1"),ROW()-1,COLUMN()-1,1,1)="","",$I$10+OFFSET(INDIRECT("Data!A1"),ROW()-1,COLUMN()-1,1,1))</f>
        <v>98</v>
      </c>
      <c r="B15" s="52">
        <f t="shared" si="15"/>
        <v>161</v>
      </c>
      <c r="C15" s="52">
        <f t="shared" si="15"/>
        <v>232</v>
      </c>
      <c r="D15" s="52">
        <f t="shared" si="15"/>
        <v>219</v>
      </c>
      <c r="E15" s="52">
        <f t="shared" si="15"/>
        <v>81</v>
      </c>
      <c r="F15" s="52">
        <f t="shared" si="15"/>
        <v>231</v>
      </c>
      <c r="H15" s="38" t="s">
        <v>111</v>
      </c>
    </row>
    <row r="16" ht="12.75" customHeight="1">
      <c r="A16" s="52">
        <f t="shared" ref="A16:F16" si="16">IF(OFFSET(INDIRECT("Data!A1"),ROW()-1,COLUMN()-1,1,1)="","",$I$10+OFFSET(INDIRECT("Data!A1"),ROW()-1,COLUMN()-1,1,1))</f>
        <v>133</v>
      </c>
      <c r="B16" s="52">
        <f t="shared" si="16"/>
        <v>169</v>
      </c>
      <c r="C16" s="52">
        <f t="shared" si="16"/>
        <v>248</v>
      </c>
      <c r="D16" s="52">
        <f t="shared" si="16"/>
        <v>205</v>
      </c>
      <c r="E16" s="52">
        <f t="shared" si="16"/>
        <v>89</v>
      </c>
      <c r="F16" s="52">
        <f t="shared" si="16"/>
        <v>239</v>
      </c>
      <c r="H16" s="39" t="s">
        <v>112</v>
      </c>
    </row>
    <row r="17" ht="12.75" customHeight="1">
      <c r="A17" s="52">
        <f t="shared" ref="A17:F17" si="17">IF(OFFSET(INDIRECT("Data!A1"),ROW()-1,COLUMN()-1,1,1)="","",$I$10+OFFSET(INDIRECT("Data!A1"),ROW()-1,COLUMN()-1,1,1))</f>
        <v>152</v>
      </c>
      <c r="B17" s="52">
        <f t="shared" si="17"/>
        <v>170</v>
      </c>
      <c r="C17" s="52">
        <f t="shared" si="17"/>
        <v>242</v>
      </c>
      <c r="D17" s="52">
        <f t="shared" si="17"/>
        <v>226</v>
      </c>
      <c r="E17" s="52">
        <f t="shared" si="17"/>
        <v>90</v>
      </c>
      <c r="F17" s="52">
        <f t="shared" si="17"/>
        <v>240</v>
      </c>
    </row>
    <row r="18" ht="12.75" customHeight="1">
      <c r="A18" s="52">
        <f t="shared" ref="A18:F18" si="18">IF(OFFSET(INDIRECT("Data!A1"),ROW()-1,COLUMN()-1,1,1)="","",$I$10+OFFSET(INDIRECT("Data!A1"),ROW()-1,COLUMN()-1,1,1))</f>
        <v>162</v>
      </c>
      <c r="B18" s="52">
        <f t="shared" si="18"/>
        <v>133</v>
      </c>
      <c r="C18" s="52">
        <f t="shared" si="18"/>
        <v>204</v>
      </c>
      <c r="D18" s="52">
        <f t="shared" si="18"/>
        <v>187</v>
      </c>
      <c r="E18" s="52">
        <f t="shared" si="18"/>
        <v>53</v>
      </c>
      <c r="F18" s="52">
        <f t="shared" si="18"/>
        <v>203</v>
      </c>
    </row>
    <row r="19" ht="12.75" customHeight="1">
      <c r="A19" s="52">
        <f t="shared" ref="A19:F19" si="19">IF(OFFSET(INDIRECT("Data!A1"),ROW()-1,COLUMN()-1,1,1)="","",$I$10+OFFSET(INDIRECT("Data!A1"),ROW()-1,COLUMN()-1,1,1))</f>
        <v>156</v>
      </c>
      <c r="B19" s="52">
        <f t="shared" si="19"/>
        <v>144</v>
      </c>
      <c r="C19" s="52">
        <f t="shared" si="19"/>
        <v>224</v>
      </c>
      <c r="D19" s="52">
        <f t="shared" si="19"/>
        <v>201</v>
      </c>
      <c r="E19" s="52">
        <f t="shared" si="19"/>
        <v>64</v>
      </c>
      <c r="F19" s="52">
        <f t="shared" si="19"/>
        <v>214</v>
      </c>
    </row>
    <row r="20" ht="12.75" customHeight="1">
      <c r="A20" s="52">
        <f t="shared" ref="A20:F20" si="20">IF(OFFSET(INDIRECT("Data!A1"),ROW()-1,COLUMN()-1,1,1)="","",$I$10+OFFSET(INDIRECT("Data!A1"),ROW()-1,COLUMN()-1,1,1))</f>
        <v>144</v>
      </c>
      <c r="B20" s="52">
        <f t="shared" si="20"/>
        <v>146</v>
      </c>
      <c r="C20" s="52">
        <f t="shared" si="20"/>
        <v>217</v>
      </c>
      <c r="D20" s="52">
        <f t="shared" si="20"/>
        <v>183</v>
      </c>
      <c r="E20" s="52">
        <f t="shared" si="20"/>
        <v>66</v>
      </c>
      <c r="F20" s="52">
        <f t="shared" si="20"/>
        <v>216</v>
      </c>
    </row>
    <row r="21" ht="12.75" customHeight="1">
      <c r="A21" s="52">
        <f t="shared" ref="A21:F21" si="21">IF(OFFSET(INDIRECT("Data!A1"),ROW()-1,COLUMN()-1,1,1)="","",$I$10+OFFSET(INDIRECT("Data!A1"),ROW()-1,COLUMN()-1,1,1))</f>
        <v>135</v>
      </c>
      <c r="B21" s="52">
        <f t="shared" si="21"/>
        <v>152</v>
      </c>
      <c r="C21" s="52">
        <f t="shared" si="21"/>
        <v>230</v>
      </c>
      <c r="D21" s="52">
        <f t="shared" si="21"/>
        <v>219</v>
      </c>
      <c r="E21" s="52">
        <f t="shared" si="21"/>
        <v>72</v>
      </c>
      <c r="F21" s="52">
        <f t="shared" si="21"/>
        <v>222</v>
      </c>
    </row>
    <row r="22" ht="12.75" customHeight="1">
      <c r="A22" s="52">
        <f t="shared" ref="A22:F22" si="22">IF(OFFSET(INDIRECT("Data!A1"),ROW()-1,COLUMN()-1,1,1)="","",$I$10+OFFSET(INDIRECT("Data!A1"),ROW()-1,COLUMN()-1,1,1))</f>
        <v>155</v>
      </c>
      <c r="B22" s="52">
        <f t="shared" si="22"/>
        <v>163</v>
      </c>
      <c r="C22" s="52">
        <f t="shared" si="22"/>
        <v>237</v>
      </c>
      <c r="D22" s="52">
        <f t="shared" si="22"/>
        <v>218</v>
      </c>
      <c r="E22" s="52">
        <f t="shared" si="22"/>
        <v>83</v>
      </c>
      <c r="F22" s="52">
        <f t="shared" si="22"/>
        <v>233</v>
      </c>
    </row>
    <row r="23" ht="12.75" customHeight="1">
      <c r="A23" s="52">
        <f t="shared" ref="A23:F23" si="23">IF(OFFSET(INDIRECT("Data!A1"),ROW()-1,COLUMN()-1,1,1)="","",$I$10+OFFSET(INDIRECT("Data!A1"),ROW()-1,COLUMN()-1,1,1))</f>
        <v>158</v>
      </c>
      <c r="B23" s="52">
        <f t="shared" si="23"/>
        <v>162</v>
      </c>
      <c r="C23" s="52">
        <f t="shared" si="23"/>
        <v>233</v>
      </c>
      <c r="D23" s="52" t="str">
        <f t="shared" si="23"/>
        <v/>
      </c>
      <c r="E23" s="52">
        <f t="shared" si="23"/>
        <v>82</v>
      </c>
      <c r="F23" s="52">
        <f t="shared" si="23"/>
        <v>232</v>
      </c>
    </row>
    <row r="24" ht="12.75" customHeight="1">
      <c r="A24" s="52">
        <f t="shared" ref="A24:F24" si="24">IF(OFFSET(INDIRECT("Data!A1"),ROW()-1,COLUMN()-1,1,1)="","",$I$10+OFFSET(INDIRECT("Data!A1"),ROW()-1,COLUMN()-1,1,1))</f>
        <v>103</v>
      </c>
      <c r="B24" s="52">
        <f t="shared" si="24"/>
        <v>148</v>
      </c>
      <c r="C24" s="52">
        <f t="shared" si="24"/>
        <v>225</v>
      </c>
      <c r="D24" s="52" t="str">
        <f t="shared" si="24"/>
        <v/>
      </c>
      <c r="E24" s="52">
        <f t="shared" si="24"/>
        <v>68</v>
      </c>
      <c r="F24" s="52">
        <f t="shared" si="24"/>
        <v>218</v>
      </c>
    </row>
    <row r="25" ht="12.75" customHeight="1">
      <c r="A25" s="52">
        <f t="shared" ref="A25:F25" si="25">IF(OFFSET(INDIRECT("Data!A1"),ROW()-1,COLUMN()-1,1,1)="","",$I$10+OFFSET(INDIRECT("Data!A1"),ROW()-1,COLUMN()-1,1,1))</f>
        <v>132</v>
      </c>
      <c r="B25" s="52">
        <f t="shared" si="25"/>
        <v>143</v>
      </c>
      <c r="C25" s="52">
        <f t="shared" si="25"/>
        <v>215</v>
      </c>
      <c r="D25" s="52">
        <f t="shared" si="25"/>
        <v>150</v>
      </c>
      <c r="E25" s="52">
        <f t="shared" si="25"/>
        <v>63</v>
      </c>
      <c r="F25" s="52">
        <f t="shared" si="25"/>
        <v>213</v>
      </c>
    </row>
    <row r="26" ht="12.75" customHeight="1">
      <c r="A26" s="52">
        <f t="shared" ref="A26:F26" si="26">IF(OFFSET(INDIRECT("Data!A1"),ROW()-1,COLUMN()-1,1,1)="","",$I$10+OFFSET(INDIRECT("Data!A1"),ROW()-1,COLUMN()-1,1,1))</f>
        <v>119</v>
      </c>
      <c r="B26" s="52">
        <f t="shared" si="26"/>
        <v>138</v>
      </c>
      <c r="C26" s="52">
        <f t="shared" si="26"/>
        <v>210</v>
      </c>
      <c r="D26" s="52" t="str">
        <f t="shared" si="26"/>
        <v/>
      </c>
      <c r="E26" s="52">
        <f t="shared" si="26"/>
        <v>58</v>
      </c>
      <c r="F26" s="52">
        <f t="shared" si="26"/>
        <v>208</v>
      </c>
    </row>
    <row r="27" ht="12.75" customHeight="1">
      <c r="A27" s="52">
        <f t="shared" ref="A27:F27" si="27">IF(OFFSET(INDIRECT("Data!A1"),ROW()-1,COLUMN()-1,1,1)="","",$I$10+OFFSET(INDIRECT("Data!A1"),ROW()-1,COLUMN()-1,1,1))</f>
        <v>160</v>
      </c>
      <c r="B27" s="52" t="str">
        <f t="shared" si="27"/>
        <v/>
      </c>
      <c r="C27" s="52">
        <f t="shared" si="27"/>
        <v>231</v>
      </c>
      <c r="D27" s="52" t="str">
        <f t="shared" si="27"/>
        <v/>
      </c>
      <c r="E27" s="52">
        <f t="shared" si="27"/>
        <v>72</v>
      </c>
      <c r="F27" s="52">
        <f t="shared" si="27"/>
        <v>222</v>
      </c>
    </row>
    <row r="28" ht="12.75" customHeight="1">
      <c r="A28" s="52">
        <f t="shared" ref="A28:F28" si="28">IF(OFFSET(INDIRECT("Data!A1"),ROW()-1,COLUMN()-1,1,1)="","",$I$10+OFFSET(INDIRECT("Data!A1"),ROW()-1,COLUMN()-1,1,1))</f>
        <v>155</v>
      </c>
      <c r="B28" s="52" t="str">
        <f t="shared" si="28"/>
        <v/>
      </c>
      <c r="C28" s="52">
        <f t="shared" si="28"/>
        <v>235</v>
      </c>
      <c r="D28" s="52" t="str">
        <f t="shared" si="28"/>
        <v/>
      </c>
      <c r="E28" s="52">
        <f t="shared" si="28"/>
        <v>79</v>
      </c>
      <c r="F28" s="52">
        <f t="shared" si="28"/>
        <v>229</v>
      </c>
    </row>
    <row r="29" ht="12.75" customHeight="1">
      <c r="A29" s="52">
        <f t="shared" ref="A29:F29" si="29">IF(OFFSET(INDIRECT("Data!A1"),ROW()-1,COLUMN()-1,1,1)="","",$I$10+OFFSET(INDIRECT("Data!A1"),ROW()-1,COLUMN()-1,1,1))</f>
        <v>169</v>
      </c>
      <c r="B29" s="52" t="str">
        <f t="shared" si="29"/>
        <v/>
      </c>
      <c r="C29" s="52">
        <f t="shared" si="29"/>
        <v>234</v>
      </c>
      <c r="D29" s="52" t="str">
        <f t="shared" si="29"/>
        <v/>
      </c>
      <c r="E29" s="52">
        <f t="shared" si="29"/>
        <v>76</v>
      </c>
      <c r="F29" s="52">
        <f t="shared" si="29"/>
        <v>226</v>
      </c>
    </row>
    <row r="30" ht="12.75" customHeight="1">
      <c r="A30" s="52">
        <f t="shared" ref="A30:F30" si="30">IF(OFFSET(INDIRECT("Data!A1"),ROW()-1,COLUMN()-1,1,1)="","",$I$10+OFFSET(INDIRECT("Data!A1"),ROW()-1,COLUMN()-1,1,1))</f>
        <v>112</v>
      </c>
      <c r="B30" s="52" t="str">
        <f t="shared" si="30"/>
        <v/>
      </c>
      <c r="C30" s="52">
        <f t="shared" si="30"/>
        <v>218</v>
      </c>
      <c r="D30" s="52" t="str">
        <f t="shared" si="30"/>
        <v/>
      </c>
      <c r="E30" s="52">
        <f t="shared" si="30"/>
        <v>62</v>
      </c>
      <c r="F30" s="52" t="str">
        <f t="shared" si="30"/>
        <v/>
      </c>
    </row>
    <row r="31" ht="12.75" customHeight="1">
      <c r="A31" s="52">
        <f t="shared" ref="A31:F31" si="31">IF(OFFSET(INDIRECT("Data!A1"),ROW()-1,COLUMN()-1,1,1)="","",$I$10+OFFSET(INDIRECT("Data!A1"),ROW()-1,COLUMN()-1,1,1))</f>
        <v>98</v>
      </c>
      <c r="B31" s="52" t="str">
        <f t="shared" si="31"/>
        <v/>
      </c>
      <c r="C31" s="52">
        <f t="shared" si="31"/>
        <v>222</v>
      </c>
      <c r="D31" s="52" t="str">
        <f t="shared" si="31"/>
        <v/>
      </c>
      <c r="E31" s="52">
        <f t="shared" si="31"/>
        <v>64</v>
      </c>
      <c r="F31" s="52" t="str">
        <f t="shared" si="31"/>
        <v/>
      </c>
    </row>
    <row r="32" ht="12.75" customHeight="1">
      <c r="A32" s="52">
        <f t="shared" ref="A32:F32" si="32">IF(OFFSET(INDIRECT("Data!A1"),ROW()-1,COLUMN()-1,1,1)="","",$I$10+OFFSET(INDIRECT("Data!A1"),ROW()-1,COLUMN()-1,1,1))</f>
        <v>150</v>
      </c>
      <c r="B32" s="52" t="str">
        <f t="shared" si="32"/>
        <v/>
      </c>
      <c r="C32" s="52">
        <f t="shared" si="32"/>
        <v>225</v>
      </c>
      <c r="D32" s="52" t="str">
        <f t="shared" si="32"/>
        <v/>
      </c>
      <c r="E32" s="52">
        <f t="shared" si="32"/>
        <v>69</v>
      </c>
      <c r="F32" s="52" t="str">
        <f t="shared" si="32"/>
        <v/>
      </c>
    </row>
    <row r="33" ht="12.75" customHeight="1">
      <c r="A33" s="52">
        <f t="shared" ref="A33:F33" si="33">IF(OFFSET(INDIRECT("Data!A1"),ROW()-1,COLUMN()-1,1,1)="","",$I$10+OFFSET(INDIRECT("Data!A1"),ROW()-1,COLUMN()-1,1,1))</f>
        <v>114</v>
      </c>
      <c r="B33" s="52" t="str">
        <f t="shared" si="33"/>
        <v/>
      </c>
      <c r="C33" s="52">
        <f t="shared" si="33"/>
        <v>225</v>
      </c>
      <c r="D33" s="52" t="str">
        <f t="shared" si="33"/>
        <v/>
      </c>
      <c r="E33" s="52">
        <f t="shared" si="33"/>
        <v>68</v>
      </c>
      <c r="F33" s="52" t="str">
        <f t="shared" si="33"/>
        <v/>
      </c>
    </row>
    <row r="34" ht="12.75" customHeight="1">
      <c r="A34" s="52">
        <f t="shared" ref="A34:F34" si="34">IF(OFFSET(INDIRECT("Data!A1"),ROW()-1,COLUMN()-1,1,1)="","",$I$10+OFFSET(INDIRECT("Data!A1"),ROW()-1,COLUMN()-1,1,1))</f>
        <v>99</v>
      </c>
      <c r="B34" s="52" t="str">
        <f t="shared" si="34"/>
        <v/>
      </c>
      <c r="C34" s="52">
        <f t="shared" si="34"/>
        <v>222</v>
      </c>
      <c r="D34" s="52" t="str">
        <f t="shared" si="34"/>
        <v/>
      </c>
      <c r="E34" s="52">
        <f t="shared" si="34"/>
        <v>71</v>
      </c>
      <c r="F34" s="52" t="str">
        <f t="shared" si="34"/>
        <v/>
      </c>
    </row>
    <row r="35" ht="12.75" customHeight="1">
      <c r="A35" s="52" t="str">
        <f t="shared" ref="A35:F35" si="35">IF(OFFSET(INDIRECT("Data!A1"),ROW()-1,COLUMN()-1,1,1)="","",$I$10+OFFSET(INDIRECT("Data!A1"),ROW()-1,COLUMN()-1,1,1))</f>
        <v/>
      </c>
      <c r="B35" s="52" t="str">
        <f t="shared" si="35"/>
        <v/>
      </c>
      <c r="C35" s="52" t="str">
        <f t="shared" si="35"/>
        <v/>
      </c>
      <c r="D35" s="52" t="str">
        <f t="shared" si="35"/>
        <v/>
      </c>
      <c r="E35" s="52" t="str">
        <f t="shared" si="35"/>
        <v/>
      </c>
      <c r="F35" s="52" t="str">
        <f t="shared" si="35"/>
        <v/>
      </c>
    </row>
    <row r="36" ht="12.75" customHeight="1">
      <c r="A36" s="52" t="str">
        <f t="shared" ref="A36:F36" si="36">IF(OFFSET(INDIRECT("Data!A1"),ROW()-1,COLUMN()-1,1,1)="","",$I$10+OFFSET(INDIRECT("Data!A1"),ROW()-1,COLUMN()-1,1,1))</f>
        <v/>
      </c>
      <c r="B36" s="52" t="str">
        <f t="shared" si="36"/>
        <v/>
      </c>
      <c r="C36" s="52" t="str">
        <f t="shared" si="36"/>
        <v/>
      </c>
      <c r="D36" s="52" t="str">
        <f t="shared" si="36"/>
        <v/>
      </c>
      <c r="E36" s="52">
        <f t="shared" si="36"/>
        <v>10</v>
      </c>
      <c r="F36" s="52" t="str">
        <f t="shared" si="36"/>
        <v/>
      </c>
    </row>
    <row r="37" ht="12.75" customHeight="1">
      <c r="A37" s="52" t="str">
        <f t="shared" ref="A37:F37" si="37">IF(OFFSET(INDIRECT("Data!A1"),ROW()-1,COLUMN()-1,1,1)="","",$I$10+OFFSET(INDIRECT("Data!A1"),ROW()-1,COLUMN()-1,1,1))</f>
        <v/>
      </c>
      <c r="B37" s="52" t="str">
        <f t="shared" si="37"/>
        <v/>
      </c>
      <c r="C37" s="52">
        <f t="shared" si="37"/>
        <v>170</v>
      </c>
      <c r="D37" s="52" t="str">
        <f t="shared" si="37"/>
        <v/>
      </c>
      <c r="E37" s="52">
        <f t="shared" si="37"/>
        <v>0</v>
      </c>
      <c r="F37" s="52" t="str">
        <f t="shared" si="37"/>
        <v/>
      </c>
    </row>
    <row r="38" ht="12.75" customHeight="1">
      <c r="A38" s="52" t="str">
        <f t="shared" ref="A38:F38" si="38">IF(OFFSET(INDIRECT("Data!A1"),ROW()-1,COLUMN()-1,1,1)="","",$I$10+OFFSET(INDIRECT("Data!A1"),ROW()-1,COLUMN()-1,1,1))</f>
        <v/>
      </c>
      <c r="B38" s="52" t="str">
        <f t="shared" si="38"/>
        <v/>
      </c>
      <c r="C38" s="52">
        <f t="shared" si="38"/>
        <v>280</v>
      </c>
      <c r="D38" s="52" t="str">
        <f t="shared" si="38"/>
        <v/>
      </c>
      <c r="E38" s="52">
        <f t="shared" si="38"/>
        <v>130</v>
      </c>
      <c r="F38" s="52">
        <f t="shared" si="38"/>
        <v>270</v>
      </c>
    </row>
    <row r="39" ht="12.75" customHeight="1">
      <c r="A39" s="52" t="str">
        <f t="shared" ref="A39:F39" si="39">IF(OFFSET(INDIRECT("Data!A1"),ROW()-1,COLUMN()-1,1,1)="","",$I$10+OFFSET(INDIRECT("Data!A1"),ROW()-1,COLUMN()-1,1,1))</f>
        <v/>
      </c>
      <c r="B39" s="52" t="str">
        <f t="shared" si="39"/>
        <v/>
      </c>
      <c r="C39" s="52">
        <f t="shared" si="39"/>
        <v>285</v>
      </c>
      <c r="D39" s="52" t="str">
        <f t="shared" si="39"/>
        <v/>
      </c>
      <c r="E39" s="52">
        <f t="shared" si="39"/>
        <v>120</v>
      </c>
      <c r="F39" s="52" t="str">
        <f t="shared" si="39"/>
        <v/>
      </c>
    </row>
    <row r="40" ht="12.75" customHeight="1">
      <c r="A40" s="52" t="str">
        <f t="shared" ref="A40:F40" si="40">IF(OFFSET(INDIRECT("Data!A1"),ROW()-1,COLUMN()-1,1,1)="","",$I$10+OFFSET(INDIRECT("Data!A1"),ROW()-1,COLUMN()-1,1,1))</f>
        <v/>
      </c>
      <c r="B40" s="52" t="str">
        <f t="shared" si="40"/>
        <v/>
      </c>
      <c r="C40" s="52" t="str">
        <f t="shared" si="40"/>
        <v/>
      </c>
      <c r="D40" s="52" t="str">
        <f t="shared" si="40"/>
        <v/>
      </c>
      <c r="E40" s="52" t="str">
        <f t="shared" si="40"/>
        <v/>
      </c>
      <c r="F40" s="52" t="str">
        <f t="shared" si="40"/>
        <v/>
      </c>
    </row>
    <row r="41" ht="12.75" customHeight="1">
      <c r="A41" s="52" t="str">
        <f t="shared" ref="A41:F41" si="41">IF(OFFSET(INDIRECT("Data!A1"),ROW()-1,COLUMN()-1,1,1)="","",$I$10+OFFSET(INDIRECT("Data!A1"),ROW()-1,COLUMN()-1,1,1))</f>
        <v/>
      </c>
      <c r="B41" s="52" t="str">
        <f t="shared" si="41"/>
        <v/>
      </c>
      <c r="C41" s="52" t="str">
        <f t="shared" si="41"/>
        <v/>
      </c>
      <c r="D41" s="52" t="str">
        <f t="shared" si="41"/>
        <v/>
      </c>
      <c r="E41" s="52" t="str">
        <f t="shared" si="41"/>
        <v/>
      </c>
      <c r="F41" s="52" t="str">
        <f t="shared" si="41"/>
        <v/>
      </c>
    </row>
    <row r="42" ht="12.75" customHeight="1">
      <c r="A42" s="52" t="str">
        <f t="shared" ref="A42:F42" si="42">IF(OFFSET(INDIRECT("Data!A1"),ROW()-1,COLUMN()-1,1,1)="","",$I$10+OFFSET(INDIRECT("Data!A1"),ROW()-1,COLUMN()-1,1,1))</f>
        <v/>
      </c>
      <c r="B42" s="52" t="str">
        <f t="shared" si="42"/>
        <v/>
      </c>
      <c r="C42" s="52" t="str">
        <f t="shared" si="42"/>
        <v/>
      </c>
      <c r="D42" s="52" t="str">
        <f t="shared" si="42"/>
        <v/>
      </c>
      <c r="E42" s="52" t="str">
        <f t="shared" si="42"/>
        <v/>
      </c>
      <c r="F42" s="52" t="str">
        <f t="shared" si="42"/>
        <v/>
      </c>
    </row>
    <row r="43" ht="12.75" customHeight="1">
      <c r="A43" s="52" t="str">
        <f t="shared" ref="A43:F43" si="43">IF(OFFSET(INDIRECT("Data!A1"),ROW()-1,COLUMN()-1,1,1)="","",$I$10+OFFSET(INDIRECT("Data!A1"),ROW()-1,COLUMN()-1,1,1))</f>
        <v/>
      </c>
      <c r="B43" s="52" t="str">
        <f t="shared" si="43"/>
        <v/>
      </c>
      <c r="C43" s="52" t="str">
        <f t="shared" si="43"/>
        <v/>
      </c>
      <c r="D43" s="52" t="str">
        <f t="shared" si="43"/>
        <v/>
      </c>
      <c r="E43" s="52" t="str">
        <f t="shared" si="43"/>
        <v/>
      </c>
      <c r="F43" s="52" t="str">
        <f t="shared" si="43"/>
        <v/>
      </c>
    </row>
    <row r="44" ht="12.75" customHeight="1">
      <c r="A44" s="52" t="str">
        <f t="shared" ref="A44:F44" si="44">IF(OFFSET(INDIRECT("Data!A1"),ROW()-1,COLUMN()-1,1,1)="","",$I$10+OFFSET(INDIRECT("Data!A1"),ROW()-1,COLUMN()-1,1,1))</f>
        <v/>
      </c>
      <c r="B44" s="52" t="str">
        <f t="shared" si="44"/>
        <v/>
      </c>
      <c r="C44" s="52" t="str">
        <f t="shared" si="44"/>
        <v/>
      </c>
      <c r="D44" s="52" t="str">
        <f t="shared" si="44"/>
        <v/>
      </c>
      <c r="E44" s="52" t="str">
        <f t="shared" si="44"/>
        <v/>
      </c>
      <c r="F44" s="52" t="str">
        <f t="shared" si="44"/>
        <v/>
      </c>
    </row>
    <row r="45" ht="12.75" customHeight="1">
      <c r="A45" s="52" t="str">
        <f t="shared" ref="A45:F45" si="45">IF(OFFSET(INDIRECT("Data!A1"),ROW()-1,COLUMN()-1,1,1)="","",$I$10+OFFSET(INDIRECT("Data!A1"),ROW()-1,COLUMN()-1,1,1))</f>
        <v/>
      </c>
      <c r="B45" s="52" t="str">
        <f t="shared" si="45"/>
        <v/>
      </c>
      <c r="C45" s="52" t="str">
        <f t="shared" si="45"/>
        <v/>
      </c>
      <c r="D45" s="52" t="str">
        <f t="shared" si="45"/>
        <v/>
      </c>
      <c r="E45" s="52" t="str">
        <f t="shared" si="45"/>
        <v/>
      </c>
      <c r="F45" s="52" t="str">
        <f t="shared" si="45"/>
        <v/>
      </c>
    </row>
    <row r="46" ht="12.75" customHeight="1">
      <c r="A46" s="52" t="str">
        <f t="shared" ref="A46:F46" si="46">IF(OFFSET(INDIRECT("Data!A1"),ROW()-1,COLUMN()-1,1,1)="","",$I$10+OFFSET(INDIRECT("Data!A1"),ROW()-1,COLUMN()-1,1,1))</f>
        <v/>
      </c>
      <c r="B46" s="52" t="str">
        <f t="shared" si="46"/>
        <v/>
      </c>
      <c r="C46" s="52" t="str">
        <f t="shared" si="46"/>
        <v/>
      </c>
      <c r="D46" s="52" t="str">
        <f t="shared" si="46"/>
        <v/>
      </c>
      <c r="E46" s="52" t="str">
        <f t="shared" si="46"/>
        <v/>
      </c>
      <c r="F46" s="52" t="str">
        <f t="shared" si="46"/>
        <v/>
      </c>
    </row>
    <row r="47" ht="12.75" customHeight="1">
      <c r="A47" s="52" t="str">
        <f t="shared" ref="A47:F47" si="47">IF(OFFSET(INDIRECT("Data!A1"),ROW()-1,COLUMN()-1,1,1)="","",$I$10+OFFSET(INDIRECT("Data!A1"),ROW()-1,COLUMN()-1,1,1))</f>
        <v/>
      </c>
      <c r="B47" s="52" t="str">
        <f t="shared" si="47"/>
        <v/>
      </c>
      <c r="C47" s="52" t="str">
        <f t="shared" si="47"/>
        <v/>
      </c>
      <c r="D47" s="52" t="str">
        <f t="shared" si="47"/>
        <v/>
      </c>
      <c r="E47" s="52" t="str">
        <f t="shared" si="47"/>
        <v/>
      </c>
      <c r="F47" s="52" t="str">
        <f t="shared" si="47"/>
        <v/>
      </c>
    </row>
    <row r="48" ht="12.75" customHeight="1">
      <c r="A48" s="52" t="str">
        <f t="shared" ref="A48:F48" si="48">IF(OFFSET(INDIRECT("Data!A1"),ROW()-1,COLUMN()-1,1,1)="","",$I$10+OFFSET(INDIRECT("Data!A1"),ROW()-1,COLUMN()-1,1,1))</f>
        <v/>
      </c>
      <c r="B48" s="52" t="str">
        <f t="shared" si="48"/>
        <v/>
      </c>
      <c r="C48" s="52" t="str">
        <f t="shared" si="48"/>
        <v/>
      </c>
      <c r="D48" s="52" t="str">
        <f t="shared" si="48"/>
        <v/>
      </c>
      <c r="E48" s="52" t="str">
        <f t="shared" si="48"/>
        <v/>
      </c>
      <c r="F48" s="52" t="str">
        <f t="shared" si="48"/>
        <v/>
      </c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H6:J6"/>
    <mergeCell ref="H2:J5"/>
  </mergeCells>
  <hyperlinks>
    <hyperlink r:id="rId1" ref="H6"/>
  </hyperlinks>
  <printOptions/>
  <pageMargins bottom="1.0" footer="0.0" header="0.0" left="0.75" right="0.75" top="1.0"/>
  <pageSetup orientation="portrait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6" width="8.63"/>
    <col customWidth="1" min="7" max="7" width="5.0"/>
    <col customWidth="1" min="8" max="26" width="8.63"/>
  </cols>
  <sheetData>
    <row r="1" ht="12.75" customHeight="1">
      <c r="A1" s="59">
        <v>-41.0</v>
      </c>
      <c r="B1" s="59">
        <v>28.0</v>
      </c>
      <c r="C1" s="59">
        <v>102.0</v>
      </c>
      <c r="D1" s="59">
        <v>42.0</v>
      </c>
      <c r="E1" s="59">
        <v>-52.0</v>
      </c>
      <c r="F1" s="59"/>
      <c r="H1" s="60"/>
    </row>
    <row r="2" ht="12.75" customHeight="1">
      <c r="A2" s="59">
        <v>-7.0</v>
      </c>
      <c r="B2" s="59">
        <v>27.0</v>
      </c>
      <c r="C2" s="59">
        <v>99.0</v>
      </c>
      <c r="D2" s="59">
        <v>27.0</v>
      </c>
      <c r="E2" s="59">
        <v>-53.0</v>
      </c>
      <c r="F2" s="59"/>
    </row>
    <row r="3" ht="12.75" customHeight="1">
      <c r="A3" s="59">
        <v>-12.0</v>
      </c>
      <c r="B3" s="59">
        <v>24.0</v>
      </c>
      <c r="C3" s="59">
        <v>102.0</v>
      </c>
      <c r="D3" s="59">
        <v>49.0</v>
      </c>
      <c r="E3" s="59">
        <v>-56.0</v>
      </c>
      <c r="F3" s="59"/>
    </row>
    <row r="4" ht="12.75" customHeight="1">
      <c r="A4" s="59">
        <v>-48.0</v>
      </c>
      <c r="B4" s="59">
        <v>28.0</v>
      </c>
      <c r="C4" s="59">
        <v>100.0</v>
      </c>
      <c r="D4" s="59">
        <v>58.0</v>
      </c>
      <c r="E4" s="59">
        <v>-52.0</v>
      </c>
      <c r="F4" s="59"/>
    </row>
    <row r="5" ht="12.75" customHeight="1">
      <c r="A5" s="59">
        <v>-26.0</v>
      </c>
      <c r="B5" s="59">
        <v>26.0</v>
      </c>
      <c r="C5" s="59">
        <v>106.0</v>
      </c>
      <c r="D5" s="59">
        <v>29.0</v>
      </c>
      <c r="E5" s="59">
        <v>-54.0</v>
      </c>
      <c r="F5" s="59"/>
    </row>
    <row r="6" ht="12.75" customHeight="1">
      <c r="A6" s="59">
        <v>-30.0</v>
      </c>
      <c r="B6" s="59">
        <v>13.0</v>
      </c>
      <c r="C6" s="59">
        <v>91.0</v>
      </c>
      <c r="D6" s="59">
        <v>45.0</v>
      </c>
      <c r="E6" s="59">
        <v>-67.0</v>
      </c>
      <c r="F6" s="59">
        <v>83.0</v>
      </c>
      <c r="H6" s="56" t="s">
        <v>1</v>
      </c>
      <c r="I6" s="11"/>
      <c r="J6" s="11"/>
    </row>
    <row r="7" ht="12.75" customHeight="1">
      <c r="A7" s="59">
        <v>12.0</v>
      </c>
      <c r="B7" s="59">
        <v>5.0</v>
      </c>
      <c r="C7" s="59">
        <v>82.0</v>
      </c>
      <c r="D7" s="59">
        <v>43.0</v>
      </c>
      <c r="E7" s="59">
        <v>-75.0</v>
      </c>
      <c r="F7" s="59">
        <v>75.0</v>
      </c>
    </row>
    <row r="8" ht="12.75" customHeight="1">
      <c r="A8" s="59">
        <v>-27.0</v>
      </c>
      <c r="B8" s="59">
        <v>6.0</v>
      </c>
      <c r="C8" s="59">
        <v>84.0</v>
      </c>
      <c r="D8" s="59">
        <v>28.0</v>
      </c>
      <c r="E8" s="59">
        <v>-74.0</v>
      </c>
      <c r="F8" s="59">
        <v>76.0</v>
      </c>
    </row>
    <row r="9" ht="12.75" customHeight="1">
      <c r="A9" s="59">
        <v>-28.0</v>
      </c>
      <c r="B9" s="59">
        <v>2.0</v>
      </c>
      <c r="C9" s="59">
        <v>75.0</v>
      </c>
      <c r="D9" s="59">
        <v>40.0</v>
      </c>
      <c r="E9" s="59">
        <v>-78.0</v>
      </c>
      <c r="F9" s="59">
        <v>72.0</v>
      </c>
    </row>
    <row r="10" ht="12.75" customHeight="1">
      <c r="A10" s="59">
        <v>-37.0</v>
      </c>
      <c r="B10" s="59">
        <v>14.0</v>
      </c>
      <c r="C10" s="59">
        <v>93.0</v>
      </c>
      <c r="D10" s="59">
        <v>26.0</v>
      </c>
      <c r="E10" s="59">
        <v>-66.0</v>
      </c>
      <c r="F10" s="59">
        <v>84.0</v>
      </c>
    </row>
    <row r="11" ht="12.75" customHeight="1">
      <c r="A11" s="59">
        <v>9.0</v>
      </c>
      <c r="B11" s="59">
        <v>19.0</v>
      </c>
      <c r="C11" s="59">
        <v>98.0</v>
      </c>
      <c r="D11" s="59">
        <v>42.0</v>
      </c>
      <c r="E11" s="59">
        <v>-61.0</v>
      </c>
      <c r="F11" s="59">
        <v>89.0</v>
      </c>
      <c r="H11" s="36" t="s">
        <v>2</v>
      </c>
      <c r="I11" s="37"/>
      <c r="J11" s="37"/>
      <c r="K11" s="37"/>
      <c r="L11" s="37"/>
    </row>
    <row r="12" ht="12.75" customHeight="1">
      <c r="A12" s="59">
        <v>-48.0</v>
      </c>
      <c r="B12" s="59">
        <v>20.0</v>
      </c>
      <c r="C12" s="59">
        <v>97.0</v>
      </c>
      <c r="D12" s="59">
        <v>64.0</v>
      </c>
      <c r="E12" s="59">
        <v>-60.0</v>
      </c>
      <c r="F12" s="59">
        <v>90.0</v>
      </c>
      <c r="H12" s="38" t="s">
        <v>113</v>
      </c>
    </row>
    <row r="13" ht="12.75" customHeight="1">
      <c r="A13" s="59">
        <v>7.0</v>
      </c>
      <c r="B13" s="59">
        <v>22.0</v>
      </c>
      <c r="C13" s="59">
        <v>99.0</v>
      </c>
      <c r="D13" s="59">
        <v>60.0</v>
      </c>
      <c r="E13" s="59">
        <v>-58.0</v>
      </c>
      <c r="F13" s="59">
        <v>92.0</v>
      </c>
      <c r="H13" s="38" t="s">
        <v>114</v>
      </c>
    </row>
    <row r="14" ht="12.75" customHeight="1">
      <c r="A14" s="59">
        <v>-2.0</v>
      </c>
      <c r="B14" s="59">
        <v>25.0</v>
      </c>
      <c r="C14" s="59">
        <v>96.0</v>
      </c>
      <c r="D14" s="59">
        <v>26.0</v>
      </c>
      <c r="E14" s="59">
        <v>-55.0</v>
      </c>
      <c r="F14" s="59">
        <v>95.0</v>
      </c>
      <c r="H14" s="38" t="s">
        <v>115</v>
      </c>
    </row>
    <row r="15" ht="12.75" customHeight="1">
      <c r="A15" s="59">
        <v>-42.0</v>
      </c>
      <c r="B15" s="59">
        <v>21.0</v>
      </c>
      <c r="C15" s="59">
        <v>92.0</v>
      </c>
      <c r="D15" s="59">
        <v>79.0</v>
      </c>
      <c r="E15" s="59">
        <v>-59.0</v>
      </c>
      <c r="F15" s="59">
        <v>91.0</v>
      </c>
      <c r="H15" s="38" t="s">
        <v>116</v>
      </c>
    </row>
    <row r="16" ht="12.75" customHeight="1">
      <c r="A16" s="59">
        <v>-7.0</v>
      </c>
      <c r="B16" s="59">
        <v>29.0</v>
      </c>
      <c r="C16" s="59">
        <v>108.0</v>
      </c>
      <c r="D16" s="59">
        <v>65.0</v>
      </c>
      <c r="E16" s="59">
        <v>-51.0</v>
      </c>
      <c r="F16" s="59">
        <v>99.0</v>
      </c>
      <c r="H16" s="39" t="s">
        <v>117</v>
      </c>
    </row>
    <row r="17" ht="12.75" customHeight="1">
      <c r="A17" s="59">
        <v>12.0</v>
      </c>
      <c r="B17" s="59">
        <v>30.0</v>
      </c>
      <c r="C17" s="59">
        <v>102.0</v>
      </c>
      <c r="D17" s="59">
        <v>86.0</v>
      </c>
      <c r="E17" s="59">
        <v>-50.0</v>
      </c>
      <c r="F17" s="59">
        <v>100.0</v>
      </c>
    </row>
    <row r="18" ht="12.75" customHeight="1">
      <c r="A18" s="59">
        <v>22.0</v>
      </c>
      <c r="B18" s="59">
        <v>-7.0</v>
      </c>
      <c r="C18" s="59">
        <v>64.0</v>
      </c>
      <c r="D18" s="59">
        <v>47.0</v>
      </c>
      <c r="E18" s="59">
        <v>-87.0</v>
      </c>
      <c r="F18" s="59">
        <v>63.0</v>
      </c>
    </row>
    <row r="19" ht="12.75" customHeight="1">
      <c r="A19" s="59">
        <v>16.0</v>
      </c>
      <c r="B19" s="59">
        <v>4.0</v>
      </c>
      <c r="C19" s="59">
        <v>84.0</v>
      </c>
      <c r="D19" s="59">
        <v>61.0</v>
      </c>
      <c r="E19" s="59">
        <v>-76.0</v>
      </c>
      <c r="F19" s="59">
        <v>74.0</v>
      </c>
    </row>
    <row r="20" ht="12.75" customHeight="1">
      <c r="A20" s="59">
        <v>4.0</v>
      </c>
      <c r="B20" s="59">
        <v>6.0</v>
      </c>
      <c r="C20" s="59">
        <v>77.0</v>
      </c>
      <c r="D20" s="59">
        <v>43.0</v>
      </c>
      <c r="E20" s="59">
        <v>-74.0</v>
      </c>
      <c r="F20" s="59">
        <v>76.0</v>
      </c>
    </row>
    <row r="21" ht="12.75" customHeight="1">
      <c r="A21" s="59">
        <v>-5.0</v>
      </c>
      <c r="B21" s="59">
        <v>12.0</v>
      </c>
      <c r="C21" s="59">
        <v>90.0</v>
      </c>
      <c r="D21" s="59">
        <v>79.0</v>
      </c>
      <c r="E21" s="59">
        <v>-68.0</v>
      </c>
      <c r="F21" s="59">
        <v>82.0</v>
      </c>
    </row>
    <row r="22" ht="12.75" customHeight="1">
      <c r="A22" s="59">
        <v>15.0</v>
      </c>
      <c r="B22" s="59">
        <v>23.0</v>
      </c>
      <c r="C22" s="59">
        <v>97.0</v>
      </c>
      <c r="D22" s="59">
        <v>78.0</v>
      </c>
      <c r="E22" s="59">
        <v>-57.0</v>
      </c>
      <c r="F22" s="59">
        <v>93.0</v>
      </c>
    </row>
    <row r="23" ht="12.75" customHeight="1">
      <c r="A23" s="59">
        <v>18.0</v>
      </c>
      <c r="B23" s="59">
        <v>22.0</v>
      </c>
      <c r="C23" s="59">
        <v>93.0</v>
      </c>
      <c r="D23" s="59"/>
      <c r="E23" s="59">
        <v>-58.0</v>
      </c>
      <c r="F23" s="59">
        <v>92.0</v>
      </c>
    </row>
    <row r="24" ht="12.75" customHeight="1">
      <c r="A24" s="59">
        <v>-37.0</v>
      </c>
      <c r="B24" s="59">
        <v>8.0</v>
      </c>
      <c r="C24" s="59">
        <v>85.0</v>
      </c>
      <c r="D24" s="59"/>
      <c r="E24" s="59">
        <v>-72.0</v>
      </c>
      <c r="F24" s="59">
        <v>78.0</v>
      </c>
    </row>
    <row r="25" ht="12.75" customHeight="1">
      <c r="A25" s="59">
        <v>-8.0</v>
      </c>
      <c r="B25" s="59">
        <v>3.0</v>
      </c>
      <c r="C25" s="59">
        <v>75.0</v>
      </c>
      <c r="D25" s="59">
        <v>10.0</v>
      </c>
      <c r="E25" s="59">
        <v>-77.0</v>
      </c>
      <c r="F25" s="59">
        <v>73.0</v>
      </c>
    </row>
    <row r="26" ht="12.75" customHeight="1">
      <c r="A26" s="59">
        <v>-21.0</v>
      </c>
      <c r="B26" s="59">
        <v>-2.0</v>
      </c>
      <c r="C26" s="59">
        <v>70.0</v>
      </c>
      <c r="D26" s="59"/>
      <c r="E26" s="59">
        <v>-82.0</v>
      </c>
      <c r="F26" s="59">
        <v>68.0</v>
      </c>
    </row>
    <row r="27" ht="12.75" customHeight="1">
      <c r="A27" s="59">
        <v>20.0</v>
      </c>
      <c r="B27" s="59" t="s">
        <v>118</v>
      </c>
      <c r="C27" s="59">
        <v>91.0</v>
      </c>
      <c r="D27" s="59"/>
      <c r="E27" s="59">
        <v>-68.0</v>
      </c>
      <c r="F27" s="59">
        <v>82.0</v>
      </c>
    </row>
    <row r="28" ht="12.75" customHeight="1">
      <c r="A28" s="59">
        <v>15.0</v>
      </c>
      <c r="B28" s="59" t="s">
        <v>118</v>
      </c>
      <c r="C28" s="59">
        <v>95.0</v>
      </c>
      <c r="D28" s="59"/>
      <c r="E28" s="59">
        <v>-61.0</v>
      </c>
      <c r="F28" s="59">
        <v>89.0</v>
      </c>
    </row>
    <row r="29" ht="12.75" customHeight="1">
      <c r="A29" s="59">
        <v>29.0</v>
      </c>
      <c r="B29" s="59" t="s">
        <v>118</v>
      </c>
      <c r="C29" s="59">
        <v>94.0</v>
      </c>
      <c r="D29" s="59"/>
      <c r="E29" s="59">
        <v>-64.0</v>
      </c>
      <c r="F29" s="59">
        <v>86.0</v>
      </c>
    </row>
    <row r="30" ht="12.75" customHeight="1">
      <c r="A30" s="59">
        <v>-28.0</v>
      </c>
      <c r="B30" s="59" t="s">
        <v>118</v>
      </c>
      <c r="C30" s="59">
        <v>78.0</v>
      </c>
      <c r="D30" s="59"/>
      <c r="E30" s="59">
        <v>-78.0</v>
      </c>
      <c r="F30" s="59"/>
    </row>
    <row r="31" ht="12.75" customHeight="1">
      <c r="A31" s="59">
        <v>-42.0</v>
      </c>
      <c r="B31" s="59" t="s">
        <v>118</v>
      </c>
      <c r="C31" s="59">
        <v>82.0</v>
      </c>
      <c r="D31" s="59"/>
      <c r="E31" s="59">
        <v>-76.0</v>
      </c>
      <c r="F31" s="59"/>
    </row>
    <row r="32" ht="12.75" customHeight="1">
      <c r="A32" s="59">
        <v>10.0</v>
      </c>
      <c r="B32" s="59" t="s">
        <v>118</v>
      </c>
      <c r="C32" s="59">
        <v>85.0</v>
      </c>
      <c r="D32" s="59"/>
      <c r="E32" s="59">
        <v>-71.0</v>
      </c>
      <c r="F32" s="59"/>
    </row>
    <row r="33" ht="12.75" customHeight="1">
      <c r="A33" s="59">
        <v>-26.0</v>
      </c>
      <c r="B33" s="59" t="s">
        <v>118</v>
      </c>
      <c r="C33" s="59">
        <v>85.0</v>
      </c>
      <c r="D33" s="59"/>
      <c r="E33" s="59">
        <v>-72.0</v>
      </c>
      <c r="F33" s="59"/>
    </row>
    <row r="34" ht="12.75" customHeight="1">
      <c r="A34" s="59">
        <v>-41.0</v>
      </c>
      <c r="B34" s="59" t="s">
        <v>118</v>
      </c>
      <c r="C34" s="59">
        <v>82.0</v>
      </c>
      <c r="D34" s="59"/>
      <c r="E34" s="59">
        <v>-69.0</v>
      </c>
      <c r="F34" s="59"/>
    </row>
    <row r="35" ht="12.75" customHeight="1">
      <c r="A35" s="59" t="s">
        <v>118</v>
      </c>
      <c r="B35" s="59" t="s">
        <v>118</v>
      </c>
      <c r="C35" s="59"/>
      <c r="D35" s="59"/>
      <c r="E35" s="59" t="s">
        <v>118</v>
      </c>
      <c r="F35" s="59"/>
    </row>
    <row r="36" ht="12.75" customHeight="1">
      <c r="A36" s="59" t="s">
        <v>118</v>
      </c>
      <c r="B36" s="59" t="s">
        <v>118</v>
      </c>
      <c r="C36" s="59"/>
      <c r="D36" s="59"/>
      <c r="E36" s="59">
        <v>-130.0</v>
      </c>
      <c r="F36" s="59"/>
    </row>
    <row r="37" ht="12.75" customHeight="1">
      <c r="A37" s="59" t="s">
        <v>118</v>
      </c>
      <c r="B37" s="59" t="s">
        <v>118</v>
      </c>
      <c r="C37" s="59">
        <v>30.0</v>
      </c>
      <c r="D37" s="59"/>
      <c r="E37" s="59">
        <v>-140.0</v>
      </c>
      <c r="F37" s="59"/>
    </row>
    <row r="38" ht="12.75" customHeight="1">
      <c r="A38" s="59" t="s">
        <v>118</v>
      </c>
      <c r="B38" s="59" t="s">
        <v>118</v>
      </c>
      <c r="C38" s="59">
        <v>140.0</v>
      </c>
      <c r="D38" s="59"/>
      <c r="E38" s="59">
        <v>-10.0</v>
      </c>
      <c r="F38" s="59">
        <v>130.0</v>
      </c>
    </row>
    <row r="39" ht="12.75" customHeight="1">
      <c r="A39" s="59" t="s">
        <v>118</v>
      </c>
      <c r="B39" s="59" t="s">
        <v>118</v>
      </c>
      <c r="C39" s="59">
        <v>145.0</v>
      </c>
      <c r="D39" s="59"/>
      <c r="E39" s="59">
        <v>-20.0</v>
      </c>
      <c r="F39" s="59"/>
    </row>
    <row r="40" ht="12.75" customHeight="1">
      <c r="A40" s="59" t="s">
        <v>118</v>
      </c>
      <c r="B40" s="59" t="s">
        <v>118</v>
      </c>
      <c r="C40" s="59"/>
      <c r="D40" s="59"/>
      <c r="E40" s="59" t="s">
        <v>118</v>
      </c>
      <c r="F40" s="59"/>
    </row>
    <row r="41" ht="12.75" customHeight="1">
      <c r="A41" s="59" t="s">
        <v>118</v>
      </c>
      <c r="B41" s="59" t="s">
        <v>118</v>
      </c>
      <c r="C41" s="59"/>
      <c r="D41" s="59"/>
      <c r="E41" s="59" t="s">
        <v>118</v>
      </c>
      <c r="F41" s="59"/>
    </row>
    <row r="42" ht="12.75" customHeight="1">
      <c r="A42" s="59" t="s">
        <v>118</v>
      </c>
      <c r="B42" s="59" t="s">
        <v>118</v>
      </c>
      <c r="C42" s="59"/>
      <c r="D42" s="59"/>
      <c r="E42" s="59" t="s">
        <v>118</v>
      </c>
      <c r="F42" s="59"/>
    </row>
    <row r="43" ht="12.75" customHeight="1">
      <c r="A43" s="59" t="s">
        <v>118</v>
      </c>
      <c r="B43" s="59" t="s">
        <v>118</v>
      </c>
      <c r="C43" s="59"/>
      <c r="D43" s="59"/>
      <c r="E43" s="59" t="s">
        <v>118</v>
      </c>
      <c r="F43" s="59"/>
    </row>
    <row r="44" ht="12.75" customHeight="1">
      <c r="A44" s="59" t="s">
        <v>118</v>
      </c>
      <c r="B44" s="59" t="s">
        <v>118</v>
      </c>
      <c r="C44" s="59"/>
      <c r="D44" s="59"/>
      <c r="E44" s="59" t="s">
        <v>118</v>
      </c>
      <c r="F44" s="59"/>
    </row>
    <row r="45" ht="12.75" customHeight="1">
      <c r="A45" s="59" t="s">
        <v>118</v>
      </c>
      <c r="B45" s="59" t="s">
        <v>118</v>
      </c>
      <c r="C45" s="59"/>
      <c r="D45" s="59"/>
      <c r="E45" s="59" t="s">
        <v>118</v>
      </c>
      <c r="F45" s="59"/>
    </row>
    <row r="46" ht="12.75" customHeight="1">
      <c r="A46" s="59" t="s">
        <v>118</v>
      </c>
      <c r="B46" s="59" t="s">
        <v>118</v>
      </c>
      <c r="C46" s="59"/>
      <c r="D46" s="59"/>
      <c r="E46" s="59" t="s">
        <v>118</v>
      </c>
      <c r="F46" s="59"/>
    </row>
    <row r="47" ht="12.75" customHeight="1">
      <c r="A47" s="59" t="s">
        <v>118</v>
      </c>
      <c r="B47" s="59" t="s">
        <v>118</v>
      </c>
      <c r="C47" s="59"/>
      <c r="D47" s="59"/>
      <c r="E47" s="59" t="s">
        <v>118</v>
      </c>
      <c r="F47" s="59"/>
    </row>
    <row r="48" ht="12.75" customHeight="1">
      <c r="A48" s="59" t="s">
        <v>118</v>
      </c>
      <c r="B48" s="59" t="s">
        <v>118</v>
      </c>
      <c r="C48" s="59"/>
      <c r="D48" s="59"/>
      <c r="E48" s="59" t="s">
        <v>118</v>
      </c>
      <c r="F48" s="59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H6:J6"/>
    <mergeCell ref="H1:J5"/>
  </mergeCells>
  <hyperlinks>
    <hyperlink r:id="rId1" ref="H6"/>
  </hyperlinks>
  <printOptions/>
  <pageMargins bottom="1.0" footer="0.0" header="0.0" left="0.75" right="0.75" top="1.0"/>
  <pageSetup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2011-11-16T02:56:30Z</dcterms:created>
  <dc:creator>Vertex42.com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2009-2018 Vertex42 LLC</vt:lpwstr>
  </property>
  <property fmtid="{D5CDD505-2E9C-101B-9397-08002B2CF9AE}" pid="3" name="Source">
    <vt:lpwstr>https://www.vertex42.com/ExcelTemplates/box-whisker-plot.html</vt:lpwstr>
  </property>
  <property fmtid="{D5CDD505-2E9C-101B-9397-08002B2CF9AE}" pid="4" name="Version">
    <vt:lpwstr>1.2.1</vt:lpwstr>
  </property>
</Properties>
</file>